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7995" firstSheet="3" activeTab="3"/>
  </bookViews>
  <sheets>
    <sheet name="січень21" sheetId="1" r:id="rId1"/>
    <sheet name="лютий21" sheetId="2" r:id="rId2"/>
    <sheet name="березень21" sheetId="3" r:id="rId3"/>
    <sheet name="Грудень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<sst xmlns="http://schemas.openxmlformats.org/spreadsheetml/2006/main" count="179" uniqueCount="41">
  <si>
    <t>Посада</t>
  </si>
  <si>
    <t>Посадовий оклад</t>
  </si>
  <si>
    <t>Надбавка за вислугу</t>
  </si>
  <si>
    <t>Доплата за ранг</t>
  </si>
  <si>
    <t>Чергова відпустка</t>
  </si>
  <si>
    <t>РАЗОМ нараховано</t>
  </si>
  <si>
    <t>Примітка</t>
  </si>
  <si>
    <t>січень 2021 р.</t>
  </si>
  <si>
    <t>начальник</t>
  </si>
  <si>
    <t xml:space="preserve"> 1,00д. </t>
  </si>
  <si>
    <t xml:space="preserve"> </t>
  </si>
  <si>
    <t>Разом</t>
  </si>
  <si>
    <t>відділ бухобліку</t>
  </si>
  <si>
    <t xml:space="preserve"> 21,00д. </t>
  </si>
  <si>
    <t>бюджетний відділ</t>
  </si>
  <si>
    <t xml:space="preserve"> 12,00д. </t>
  </si>
  <si>
    <t xml:space="preserve"> 21,00д.          20 - 20</t>
  </si>
  <si>
    <t>Разом за перiодом</t>
  </si>
  <si>
    <t>Всього</t>
  </si>
  <si>
    <t>^</t>
  </si>
  <si>
    <t>Головний спеціаліст</t>
  </si>
  <si>
    <t>Нараховано ЄСВ 22%</t>
  </si>
  <si>
    <t>Начальник відділу</t>
  </si>
  <si>
    <t>Індексація</t>
  </si>
  <si>
    <t>лютий 2021 р.</t>
  </si>
  <si>
    <t xml:space="preserve">Начальник відділу </t>
  </si>
  <si>
    <t>0</t>
  </si>
  <si>
    <t>за січень 2021</t>
  </si>
  <si>
    <t>за лютий 2021</t>
  </si>
  <si>
    <t>грн.</t>
  </si>
  <si>
    <t>за березень 2021</t>
  </si>
  <si>
    <t>березень 2021 р.</t>
  </si>
  <si>
    <t>Грошова допомога</t>
  </si>
  <si>
    <t>Премія</t>
  </si>
  <si>
    <t>Інформація щодо фактично нарахованої заробітної плати працівникам фінансового відділу Чернігівської РДА</t>
  </si>
  <si>
    <t>Доплата до мін. з/п</t>
  </si>
  <si>
    <t>№ з/п</t>
  </si>
  <si>
    <t>Інформація щодо фактично нарахованої заробітної плати</t>
  </si>
  <si>
    <t>посадова особа:  начальник фінансового відділу</t>
  </si>
  <si>
    <t>грудень 2021 р.</t>
  </si>
  <si>
    <t xml:space="preserve">Премія за результатами оцінювання 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</si>
</sst>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##0.00;\-###0.00;;"/>
    <numFmt numFmtId="173" formatCode=";;;"/>
    <numFmt numFmtId="174" formatCode="0.00_ ;\-0.00\ 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9">
    <font>
      <sz val="10"/>
      <color theme="1"/>
      <name val="Calibri"/>
      <family val="2"/>
    </font>
    <font>
      <sz val="10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0"/>
      <color theme="1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medium"/>
      <right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/>
      <right/>
      <top style="medium"/>
      <bottom style="medium"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173" fontId="2" fillId="0" borderId="0" xfId="0" applyNumberFormat="1" applyFont="1" applyFill="1" applyAlignment="1">
      <alignment horizontal="left" vertic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2" fontId="47" fillId="0" borderId="13" xfId="0" applyNumberFormat="1" applyFont="1" applyFill="1" applyBorder="1" applyAlignment="1">
      <alignment horizontal="right" vertical="top"/>
    </xf>
    <xf numFmtId="0" fontId="47" fillId="0" borderId="14" xfId="0" applyFont="1" applyFill="1" applyBorder="1" applyAlignment="1">
      <alignment horizontal="right" vertical="top"/>
    </xf>
    <xf numFmtId="172" fontId="3" fillId="0" borderId="15" xfId="0" applyNumberFormat="1" applyFont="1" applyFill="1" applyBorder="1" applyAlignment="1">
      <alignment horizontal="right" vertical="top"/>
    </xf>
    <xf numFmtId="0" fontId="47" fillId="0" borderId="11" xfId="0" applyFont="1" applyFill="1" applyBorder="1" applyAlignment="1">
      <alignment horizontal="right" vertical="top"/>
    </xf>
    <xf numFmtId="49" fontId="3" fillId="0" borderId="12" xfId="0" applyNumberFormat="1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right" vertical="top"/>
    </xf>
    <xf numFmtId="172" fontId="3" fillId="0" borderId="17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47" fillId="0" borderId="0" xfId="0" applyFont="1" applyFill="1" applyBorder="1" applyAlignment="1">
      <alignment horizontal="left" vertical="top"/>
    </xf>
    <xf numFmtId="0" fontId="47" fillId="0" borderId="0" xfId="0" applyFont="1" applyFill="1" applyBorder="1" applyAlignment="1">
      <alignment/>
    </xf>
    <xf numFmtId="0" fontId="47" fillId="0" borderId="0" xfId="0" applyFont="1" applyAlignment="1">
      <alignment/>
    </xf>
    <xf numFmtId="2" fontId="47" fillId="0" borderId="0" xfId="0" applyNumberFormat="1" applyFont="1" applyAlignment="1">
      <alignment/>
    </xf>
    <xf numFmtId="173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top"/>
    </xf>
    <xf numFmtId="0" fontId="46" fillId="0" borderId="0" xfId="0" applyFont="1" applyAlignment="1">
      <alignment/>
    </xf>
    <xf numFmtId="0" fontId="2" fillId="0" borderId="0" xfId="0" applyFont="1" applyFill="1" applyAlignment="1">
      <alignment horizontal="left" vertical="top"/>
    </xf>
    <xf numFmtId="0" fontId="46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top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4" fillId="0" borderId="2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6" fillId="33" borderId="31" xfId="0" applyFont="1" applyFill="1" applyBorder="1" applyAlignment="1">
      <alignment/>
    </xf>
    <xf numFmtId="49" fontId="4" fillId="33" borderId="12" xfId="0" applyNumberFormat="1" applyFont="1" applyFill="1" applyBorder="1" applyAlignment="1">
      <alignment horizontal="left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top"/>
    </xf>
    <xf numFmtId="0" fontId="4" fillId="0" borderId="31" xfId="0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top" wrapText="1"/>
    </xf>
    <xf numFmtId="0" fontId="46" fillId="0" borderId="13" xfId="0" applyFont="1" applyFill="1" applyBorder="1" applyAlignment="1">
      <alignment horizontal="left" vertical="top" wrapText="1"/>
    </xf>
    <xf numFmtId="2" fontId="46" fillId="0" borderId="13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center" vertical="center" wrapText="1"/>
    </xf>
    <xf numFmtId="2" fontId="46" fillId="0" borderId="13" xfId="0" applyNumberFormat="1" applyFont="1" applyFill="1" applyBorder="1" applyAlignment="1">
      <alignment horizontal="right" vertical="top" wrapText="1"/>
    </xf>
    <xf numFmtId="0" fontId="46" fillId="0" borderId="0" xfId="0" applyFont="1" applyFill="1" applyAlignment="1">
      <alignment vertical="top"/>
    </xf>
    <xf numFmtId="0" fontId="46" fillId="0" borderId="14" xfId="0" applyFont="1" applyFill="1" applyBorder="1" applyAlignment="1">
      <alignment horizontal="right" vertical="top"/>
    </xf>
    <xf numFmtId="172" fontId="4" fillId="0" borderId="15" xfId="0" applyNumberFormat="1" applyFont="1" applyFill="1" applyBorder="1" applyAlignment="1">
      <alignment horizontal="right" vertical="top"/>
    </xf>
    <xf numFmtId="0" fontId="4" fillId="0" borderId="15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right" vertical="top"/>
    </xf>
    <xf numFmtId="49" fontId="4" fillId="0" borderId="15" xfId="0" applyNumberFormat="1" applyFont="1" applyFill="1" applyBorder="1" applyAlignment="1">
      <alignment horizontal="right" vertical="top" wrapText="1"/>
    </xf>
    <xf numFmtId="0" fontId="4" fillId="0" borderId="32" xfId="0" applyFont="1" applyFill="1" applyBorder="1" applyAlignment="1">
      <alignment horizontal="center" vertical="center"/>
    </xf>
    <xf numFmtId="0" fontId="46" fillId="0" borderId="33" xfId="0" applyFont="1" applyFill="1" applyBorder="1" applyAlignment="1">
      <alignment horizontal="center" vertical="top" wrapText="1"/>
    </xf>
    <xf numFmtId="0" fontId="46" fillId="0" borderId="34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left" vertical="top"/>
    </xf>
    <xf numFmtId="0" fontId="46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6" fillId="0" borderId="27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top"/>
    </xf>
    <xf numFmtId="0" fontId="4" fillId="0" borderId="3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right" vertical="top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left" vertical="center" wrapText="1"/>
    </xf>
    <xf numFmtId="172" fontId="4" fillId="0" borderId="37" xfId="0" applyNumberFormat="1" applyFont="1" applyFill="1" applyBorder="1" applyAlignment="1">
      <alignment horizontal="right" vertical="top"/>
    </xf>
    <xf numFmtId="0" fontId="4" fillId="0" borderId="37" xfId="0" applyNumberFormat="1" applyFont="1" applyFill="1" applyBorder="1" applyAlignment="1">
      <alignment horizontal="right" vertical="top" wrapText="1"/>
    </xf>
    <xf numFmtId="172" fontId="4" fillId="0" borderId="37" xfId="0" applyNumberFormat="1" applyFont="1" applyFill="1" applyBorder="1" applyAlignment="1">
      <alignment horizontal="right" vertical="top" wrapText="1"/>
    </xf>
    <xf numFmtId="2" fontId="4" fillId="0" borderId="37" xfId="0" applyNumberFormat="1" applyFont="1" applyFill="1" applyBorder="1" applyAlignment="1">
      <alignment horizontal="center" vertical="top"/>
    </xf>
    <xf numFmtId="0" fontId="4" fillId="0" borderId="26" xfId="0" applyNumberFormat="1" applyFont="1" applyFill="1" applyBorder="1" applyAlignment="1">
      <alignment horizontal="right" vertical="top" wrapText="1"/>
    </xf>
    <xf numFmtId="172" fontId="4" fillId="0" borderId="15" xfId="0" applyNumberFormat="1" applyFont="1" applyFill="1" applyBorder="1" applyAlignment="1">
      <alignment horizontal="right" vertical="top" wrapText="1"/>
    </xf>
    <xf numFmtId="0" fontId="46" fillId="0" borderId="0" xfId="0" applyFont="1" applyFill="1" applyAlignment="1">
      <alignment horizontal="center" vertical="top"/>
    </xf>
    <xf numFmtId="172" fontId="46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0" fontId="46" fillId="0" borderId="0" xfId="0" applyFont="1" applyBorder="1" applyAlignment="1">
      <alignment/>
    </xf>
    <xf numFmtId="2" fontId="46" fillId="0" borderId="0" xfId="0" applyNumberFormat="1" applyFont="1" applyBorder="1" applyAlignment="1">
      <alignment/>
    </xf>
    <xf numFmtId="0" fontId="46" fillId="0" borderId="23" xfId="0" applyFont="1" applyBorder="1" applyAlignment="1">
      <alignment/>
    </xf>
    <xf numFmtId="0" fontId="4" fillId="0" borderId="0" xfId="0" applyFont="1" applyAlignment="1">
      <alignment/>
    </xf>
    <xf numFmtId="2" fontId="47" fillId="0" borderId="10" xfId="0" applyNumberFormat="1" applyFont="1" applyFill="1" applyBorder="1" applyAlignment="1">
      <alignment horizontal="right" vertical="top"/>
    </xf>
    <xf numFmtId="0" fontId="3" fillId="0" borderId="38" xfId="0" applyFont="1" applyFill="1" applyBorder="1" applyAlignment="1">
      <alignment horizontal="center" vertical="center" wrapText="1"/>
    </xf>
    <xf numFmtId="0" fontId="46" fillId="0" borderId="33" xfId="0" applyFont="1" applyFill="1" applyBorder="1" applyAlignment="1">
      <alignment horizontal="right" vertical="top" wrapText="1"/>
    </xf>
    <xf numFmtId="172" fontId="4" fillId="0" borderId="22" xfId="0" applyNumberFormat="1" applyFont="1" applyFill="1" applyBorder="1" applyAlignment="1">
      <alignment horizontal="right" vertical="top"/>
    </xf>
    <xf numFmtId="2" fontId="47" fillId="0" borderId="17" xfId="0" applyNumberFormat="1" applyFont="1" applyFill="1" applyBorder="1" applyAlignment="1">
      <alignment horizontal="right" vertical="top"/>
    </xf>
    <xf numFmtId="0" fontId="4" fillId="0" borderId="38" xfId="0" applyFont="1" applyFill="1" applyBorder="1" applyAlignment="1">
      <alignment horizontal="center" vertical="center" wrapText="1"/>
    </xf>
    <xf numFmtId="2" fontId="46" fillId="0" borderId="39" xfId="0" applyNumberFormat="1" applyFont="1" applyFill="1" applyBorder="1" applyAlignment="1">
      <alignment horizontal="right" vertical="top" wrapText="1"/>
    </xf>
    <xf numFmtId="0" fontId="46" fillId="33" borderId="40" xfId="0" applyFont="1" applyFill="1" applyBorder="1" applyAlignment="1">
      <alignment/>
    </xf>
    <xf numFmtId="49" fontId="4" fillId="33" borderId="25" xfId="0" applyNumberFormat="1" applyFont="1" applyFill="1" applyBorder="1" applyAlignment="1">
      <alignment horizontal="left" vertical="center"/>
    </xf>
    <xf numFmtId="0" fontId="46" fillId="0" borderId="38" xfId="0" applyFont="1" applyFill="1" applyBorder="1" applyAlignment="1">
      <alignment horizontal="right" vertical="top" wrapText="1"/>
    </xf>
    <xf numFmtId="0" fontId="46" fillId="0" borderId="38" xfId="0" applyFont="1" applyFill="1" applyBorder="1" applyAlignment="1">
      <alignment horizontal="left" vertical="top" wrapText="1"/>
    </xf>
    <xf numFmtId="2" fontId="46" fillId="0" borderId="38" xfId="0" applyNumberFormat="1" applyFont="1" applyFill="1" applyBorder="1" applyAlignment="1">
      <alignment horizontal="right" vertical="top"/>
    </xf>
    <xf numFmtId="2" fontId="47" fillId="0" borderId="38" xfId="0" applyNumberFormat="1" applyFont="1" applyFill="1" applyBorder="1" applyAlignment="1">
      <alignment horizontal="right" vertical="top"/>
    </xf>
    <xf numFmtId="0" fontId="46" fillId="0" borderId="0" xfId="0" applyFont="1" applyFill="1" applyBorder="1" applyAlignment="1">
      <alignment horizontal="right" vertical="top" wrapText="1"/>
    </xf>
    <xf numFmtId="0" fontId="46" fillId="0" borderId="0" xfId="0" applyFont="1" applyFill="1" applyBorder="1" applyAlignment="1">
      <alignment horizontal="left" vertical="top" wrapText="1"/>
    </xf>
    <xf numFmtId="2" fontId="47" fillId="0" borderId="0" xfId="0" applyNumberFormat="1" applyFont="1" applyFill="1" applyBorder="1" applyAlignment="1">
      <alignment horizontal="right" vertical="top"/>
    </xf>
    <xf numFmtId="2" fontId="46" fillId="0" borderId="41" xfId="0" applyNumberFormat="1" applyFont="1" applyFill="1" applyBorder="1" applyAlignment="1">
      <alignment horizontal="right" vertical="top" wrapText="1"/>
    </xf>
    <xf numFmtId="2" fontId="46" fillId="0" borderId="42" xfId="0" applyNumberFormat="1" applyFont="1" applyFill="1" applyBorder="1" applyAlignment="1">
      <alignment horizontal="right" vertical="top" wrapText="1"/>
    </xf>
    <xf numFmtId="2" fontId="46" fillId="0" borderId="0" xfId="0" applyNumberFormat="1" applyFont="1" applyFill="1" applyBorder="1" applyAlignment="1">
      <alignment horizontal="right" vertical="top" wrapText="1"/>
    </xf>
    <xf numFmtId="2" fontId="46" fillId="0" borderId="41" xfId="0" applyNumberFormat="1" applyFont="1" applyFill="1" applyBorder="1" applyAlignment="1">
      <alignment horizontal="right" vertical="top"/>
    </xf>
    <xf numFmtId="2" fontId="46" fillId="0" borderId="0" xfId="0" applyNumberFormat="1" applyFont="1" applyFill="1" applyBorder="1" applyAlignment="1">
      <alignment horizontal="right" vertical="top"/>
    </xf>
    <xf numFmtId="49" fontId="4" fillId="33" borderId="0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49" fontId="3" fillId="33" borderId="4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252121\Documents\&#1089;&#1110;&#1095;&#1077;&#1085;&#1100;%20&#1079;&#108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Настройка"/>
      <sheetName val="Отчеты"/>
      <sheetName val="Описание данных"/>
    </sheetNames>
    <sheetDataSet>
      <sheetData sheetId="0">
        <row r="10">
          <cell r="G10">
            <v>1</v>
          </cell>
          <cell r="I10">
            <v>321.05</v>
          </cell>
          <cell r="N10">
            <v>1</v>
          </cell>
          <cell r="P10">
            <v>160.53</v>
          </cell>
          <cell r="U10">
            <v>1</v>
          </cell>
          <cell r="W10">
            <v>31.58</v>
          </cell>
          <cell r="AR10">
            <v>513.16</v>
          </cell>
        </row>
        <row r="13">
          <cell r="I13" t="str">
            <v/>
          </cell>
          <cell r="P13" t="str">
            <v/>
          </cell>
          <cell r="W13" t="str">
            <v/>
          </cell>
          <cell r="AR13" t="str">
            <v/>
          </cell>
        </row>
        <row r="15">
          <cell r="G15">
            <v>21</v>
          </cell>
          <cell r="I15">
            <v>5300</v>
          </cell>
          <cell r="U15">
            <v>21</v>
          </cell>
          <cell r="W15">
            <v>200</v>
          </cell>
          <cell r="AI15">
            <v>21</v>
          </cell>
          <cell r="AK15">
            <v>500</v>
          </cell>
          <cell r="AR15">
            <v>6000</v>
          </cell>
        </row>
        <row r="17">
          <cell r="G17">
            <v>1</v>
          </cell>
          <cell r="I17">
            <v>245.79</v>
          </cell>
          <cell r="N17">
            <v>1</v>
          </cell>
          <cell r="P17">
            <v>66.36</v>
          </cell>
          <cell r="U17">
            <v>1</v>
          </cell>
          <cell r="W17">
            <v>15.79</v>
          </cell>
          <cell r="AR17">
            <v>327.94</v>
          </cell>
        </row>
        <row r="20">
          <cell r="I20" t="str">
            <v/>
          </cell>
          <cell r="P20" t="str">
            <v/>
          </cell>
          <cell r="W20" t="str">
            <v/>
          </cell>
          <cell r="AK20" t="str">
            <v/>
          </cell>
          <cell r="AR20" t="str">
            <v/>
          </cell>
        </row>
        <row r="22">
          <cell r="G22">
            <v>1</v>
          </cell>
          <cell r="I22">
            <v>278.95</v>
          </cell>
          <cell r="N22">
            <v>1</v>
          </cell>
          <cell r="P22">
            <v>139.47</v>
          </cell>
          <cell r="U22">
            <v>1</v>
          </cell>
          <cell r="W22">
            <v>21.05</v>
          </cell>
          <cell r="AR22">
            <v>439.47</v>
          </cell>
        </row>
        <row r="24">
          <cell r="G24">
            <v>12</v>
          </cell>
          <cell r="I24">
            <v>3347.37</v>
          </cell>
          <cell r="N24">
            <v>12</v>
          </cell>
          <cell r="P24">
            <v>1405.89</v>
          </cell>
          <cell r="U24">
            <v>12</v>
          </cell>
          <cell r="W24">
            <v>252.63</v>
          </cell>
          <cell r="AB24">
            <v>21</v>
          </cell>
          <cell r="AD24">
            <v>5650.82</v>
          </cell>
          <cell r="AR24">
            <v>10656.71</v>
          </cell>
        </row>
        <row r="26">
          <cell r="G26">
            <v>21</v>
          </cell>
          <cell r="I26">
            <v>5300</v>
          </cell>
          <cell r="N26">
            <v>21</v>
          </cell>
          <cell r="P26">
            <v>2650</v>
          </cell>
          <cell r="U26">
            <v>21</v>
          </cell>
          <cell r="W26">
            <v>600</v>
          </cell>
          <cell r="AR26">
            <v>8550</v>
          </cell>
        </row>
        <row r="29">
          <cell r="I29" t="str">
            <v/>
          </cell>
          <cell r="P29" t="str">
            <v/>
          </cell>
          <cell r="W29" t="str">
            <v/>
          </cell>
          <cell r="AD29" t="str">
            <v/>
          </cell>
          <cell r="AK29" t="str">
            <v/>
          </cell>
          <cell r="AR29" t="str">
            <v/>
          </cell>
        </row>
        <row r="31">
          <cell r="I31" t="str">
            <v/>
          </cell>
          <cell r="P31" t="str">
            <v/>
          </cell>
          <cell r="W31" t="str">
            <v/>
          </cell>
          <cell r="AD31" t="str">
            <v/>
          </cell>
          <cell r="AK31" t="str">
            <v/>
          </cell>
          <cell r="AR3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4"/>
  <sheetViews>
    <sheetView zoomScalePageLayoutView="0" workbookViewId="0" topLeftCell="A10">
      <selection activeCell="AL36" sqref="AL36"/>
    </sheetView>
  </sheetViews>
  <sheetFormatPr defaultColWidth="9.140625" defaultRowHeight="12.75"/>
  <cols>
    <col min="1" max="1" width="8.140625" style="25" customWidth="1"/>
    <col min="2" max="2" width="40.7109375" style="25" customWidth="1"/>
    <col min="3" max="3" width="12.7109375" style="25" customWidth="1"/>
    <col min="4" max="8" width="12.7109375" style="25" hidden="1" customWidth="1"/>
    <col min="9" max="9" width="0" style="25" hidden="1" customWidth="1"/>
    <col min="10" max="10" width="12.7109375" style="25" customWidth="1"/>
    <col min="11" max="15" width="12.7109375" style="25" hidden="1" customWidth="1"/>
    <col min="16" max="16" width="9.140625" style="25" hidden="1" customWidth="1"/>
    <col min="17" max="17" width="12.7109375" style="25" customWidth="1"/>
    <col min="18" max="22" width="12.7109375" style="25" hidden="1" customWidth="1"/>
    <col min="23" max="23" width="0" style="25" hidden="1" customWidth="1"/>
    <col min="24" max="24" width="12.7109375" style="25" customWidth="1"/>
    <col min="25" max="29" width="12.7109375" style="25" hidden="1" customWidth="1"/>
    <col min="30" max="30" width="0" style="25" hidden="1" customWidth="1"/>
    <col min="31" max="31" width="14.00390625" style="25" bestFit="1" customWidth="1"/>
    <col min="32" max="36" width="12.7109375" style="25" hidden="1" customWidth="1"/>
    <col min="37" max="37" width="0" style="25" hidden="1" customWidth="1"/>
    <col min="38" max="38" width="17.421875" style="25" customWidth="1"/>
    <col min="39" max="43" width="12.7109375" style="25" hidden="1" customWidth="1"/>
    <col min="44" max="44" width="0" style="25" hidden="1" customWidth="1"/>
    <col min="45" max="49" width="12.7109375" style="25" hidden="1" customWidth="1"/>
    <col min="50" max="50" width="0" style="25" hidden="1" customWidth="1"/>
    <col min="51" max="53" width="9.140625" style="25" customWidth="1"/>
    <col min="54" max="54" width="8.57421875" style="25" customWidth="1"/>
    <col min="55" max="16384" width="9.140625" style="25" customWidth="1"/>
  </cols>
  <sheetData>
    <row r="1" spans="1:38" ht="12.75" customHeight="1">
      <c r="A1" s="22"/>
      <c r="B1" s="1">
        <v>1</v>
      </c>
      <c r="C1" s="23"/>
      <c r="D1" s="23"/>
      <c r="E1" s="23"/>
      <c r="F1" s="23"/>
      <c r="G1" s="23"/>
      <c r="H1" s="23"/>
      <c r="I1" s="24"/>
      <c r="J1" s="24"/>
      <c r="K1" s="24"/>
      <c r="L1" s="24"/>
      <c r="M1" s="24"/>
      <c r="N1" s="24"/>
      <c r="O1" s="23"/>
      <c r="P1" s="23"/>
      <c r="AL1" s="2">
        <v>1</v>
      </c>
    </row>
    <row r="2" spans="1:16" ht="18.75" customHeight="1">
      <c r="A2" s="26" t="s">
        <v>34</v>
      </c>
      <c r="B2" s="1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7"/>
      <c r="P2" s="27"/>
    </row>
    <row r="3" spans="1:16" ht="12.75" customHeight="1">
      <c r="A3" s="28"/>
      <c r="B3" s="26" t="s">
        <v>27</v>
      </c>
      <c r="C3" s="23"/>
      <c r="D3" s="23"/>
      <c r="E3" s="23"/>
      <c r="F3" s="23"/>
      <c r="G3" s="23"/>
      <c r="H3" s="23"/>
      <c r="I3" s="28"/>
      <c r="J3" s="28"/>
      <c r="K3" s="28"/>
      <c r="L3" s="28"/>
      <c r="M3" s="28"/>
      <c r="N3" s="28"/>
      <c r="O3" s="23"/>
      <c r="P3" s="23"/>
    </row>
    <row r="4" spans="1:38" ht="12.75" customHeight="1" thickBot="1">
      <c r="A4" s="27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7"/>
      <c r="O4" s="27"/>
      <c r="P4" s="27"/>
      <c r="AL4" s="3" t="s">
        <v>29</v>
      </c>
    </row>
    <row r="5" spans="1:54" ht="35.25" customHeight="1" thickBot="1">
      <c r="A5" s="30" t="s">
        <v>36</v>
      </c>
      <c r="B5" s="31" t="s">
        <v>0</v>
      </c>
      <c r="C5" s="32" t="s">
        <v>1</v>
      </c>
      <c r="D5" s="33"/>
      <c r="E5" s="34"/>
      <c r="F5" s="35"/>
      <c r="G5" s="35"/>
      <c r="H5" s="35"/>
      <c r="I5" s="33"/>
      <c r="J5" s="34" t="s">
        <v>2</v>
      </c>
      <c r="K5" s="33"/>
      <c r="L5" s="34"/>
      <c r="M5" s="35"/>
      <c r="N5" s="35"/>
      <c r="O5" s="35"/>
      <c r="P5" s="33"/>
      <c r="Q5" s="34" t="s">
        <v>3</v>
      </c>
      <c r="R5" s="33"/>
      <c r="S5" s="34"/>
      <c r="T5" s="35"/>
      <c r="U5" s="35"/>
      <c r="V5" s="35"/>
      <c r="W5" s="33"/>
      <c r="X5" s="34" t="s">
        <v>4</v>
      </c>
      <c r="Y5" s="33"/>
      <c r="Z5" s="34"/>
      <c r="AA5" s="35"/>
      <c r="AB5" s="35"/>
      <c r="AC5" s="35"/>
      <c r="AD5" s="33"/>
      <c r="AE5" s="36" t="s">
        <v>35</v>
      </c>
      <c r="AF5" s="37"/>
      <c r="AG5" s="38"/>
      <c r="AH5" s="39"/>
      <c r="AI5" s="39"/>
      <c r="AJ5" s="39"/>
      <c r="AK5" s="39"/>
      <c r="AL5" s="4" t="s">
        <v>5</v>
      </c>
      <c r="AM5" s="37"/>
      <c r="AN5" s="38"/>
      <c r="AO5" s="39"/>
      <c r="AP5" s="39"/>
      <c r="AQ5" s="39"/>
      <c r="AR5" s="40"/>
      <c r="AS5" s="37"/>
      <c r="AT5" s="38"/>
      <c r="AU5" s="39"/>
      <c r="AV5" s="39"/>
      <c r="AW5" s="39"/>
      <c r="AX5" s="40"/>
      <c r="AY5" s="29"/>
      <c r="AZ5" s="41"/>
      <c r="BA5" s="41"/>
      <c r="BB5" s="41"/>
    </row>
    <row r="6" spans="1:54" ht="13.5" customHeight="1" hidden="1" thickBot="1">
      <c r="A6" s="42"/>
      <c r="B6" s="43"/>
      <c r="C6" s="43"/>
      <c r="D6" s="43"/>
      <c r="E6" s="44"/>
      <c r="F6" s="45"/>
      <c r="G6" s="45"/>
      <c r="H6" s="45"/>
      <c r="I6" s="46"/>
      <c r="J6" s="43"/>
      <c r="K6" s="43"/>
      <c r="L6" s="44"/>
      <c r="M6" s="45"/>
      <c r="N6" s="45"/>
      <c r="O6" s="45"/>
      <c r="P6" s="46"/>
      <c r="Q6" s="43"/>
      <c r="R6" s="43"/>
      <c r="S6" s="44"/>
      <c r="T6" s="45"/>
      <c r="U6" s="45"/>
      <c r="V6" s="45"/>
      <c r="W6" s="46"/>
      <c r="X6" s="43"/>
      <c r="Y6" s="43"/>
      <c r="Z6" s="44"/>
      <c r="AA6" s="45"/>
      <c r="AB6" s="45"/>
      <c r="AC6" s="45"/>
      <c r="AD6" s="46"/>
      <c r="AE6" s="43"/>
      <c r="AF6" s="43"/>
      <c r="AG6" s="44"/>
      <c r="AH6" s="45"/>
      <c r="AI6" s="45"/>
      <c r="AJ6" s="45"/>
      <c r="AK6" s="46"/>
      <c r="AL6" s="5"/>
      <c r="AM6" s="43" t="s">
        <v>6</v>
      </c>
      <c r="AN6" s="44"/>
      <c r="AO6" s="45"/>
      <c r="AP6" s="45"/>
      <c r="AQ6" s="45"/>
      <c r="AR6" s="46"/>
      <c r="AS6" s="43" t="s">
        <v>6</v>
      </c>
      <c r="AT6" s="44"/>
      <c r="AU6" s="45"/>
      <c r="AV6" s="45"/>
      <c r="AW6" s="45"/>
      <c r="AX6" s="46"/>
      <c r="AY6" s="29"/>
      <c r="AZ6" s="41"/>
      <c r="BA6" s="41"/>
      <c r="BB6" s="41"/>
    </row>
    <row r="7" spans="1:51" ht="21.75" customHeight="1" thickBot="1">
      <c r="A7" s="47"/>
      <c r="B7" s="48" t="s">
        <v>7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6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50"/>
    </row>
    <row r="8" spans="1:54" ht="15.75" customHeight="1" hidden="1">
      <c r="A8" s="51" t="s">
        <v>8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7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29"/>
      <c r="AZ8" s="41"/>
      <c r="BA8" s="41"/>
      <c r="BB8" s="41"/>
    </row>
    <row r="9" spans="1:54" ht="15.75" customHeight="1">
      <c r="A9" s="54">
        <v>1</v>
      </c>
      <c r="B9" s="55" t="s">
        <v>25</v>
      </c>
      <c r="C9" s="56" t="s">
        <v>26</v>
      </c>
      <c r="D9" s="56"/>
      <c r="E9" s="56"/>
      <c r="F9" s="56"/>
      <c r="G9" s="56"/>
      <c r="H9" s="56"/>
      <c r="I9" s="56"/>
      <c r="J9" s="56" t="s">
        <v>26</v>
      </c>
      <c r="K9" s="56"/>
      <c r="L9" s="56"/>
      <c r="M9" s="56"/>
      <c r="N9" s="56"/>
      <c r="O9" s="56"/>
      <c r="P9" s="56"/>
      <c r="Q9" s="56" t="s">
        <v>26</v>
      </c>
      <c r="R9" s="56"/>
      <c r="S9" s="56"/>
      <c r="T9" s="56"/>
      <c r="U9" s="56"/>
      <c r="V9" s="56"/>
      <c r="W9" s="56"/>
      <c r="X9" s="56" t="s">
        <v>26</v>
      </c>
      <c r="Y9" s="56"/>
      <c r="Z9" s="56"/>
      <c r="AA9" s="56"/>
      <c r="AB9" s="56"/>
      <c r="AC9" s="56"/>
      <c r="AD9" s="56"/>
      <c r="AE9" s="56" t="s">
        <v>26</v>
      </c>
      <c r="AF9" s="56"/>
      <c r="AG9" s="56"/>
      <c r="AH9" s="56"/>
      <c r="AI9" s="56"/>
      <c r="AJ9" s="56"/>
      <c r="AK9" s="56"/>
      <c r="AL9" s="8" t="s">
        <v>26</v>
      </c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29"/>
      <c r="AZ9" s="41"/>
      <c r="BA9" s="41"/>
      <c r="BB9" s="41"/>
    </row>
    <row r="10" spans="1:51" s="59" customFormat="1" ht="26.25" customHeight="1">
      <c r="A10" s="54">
        <v>2</v>
      </c>
      <c r="B10" s="55" t="s">
        <v>20</v>
      </c>
      <c r="C10" s="56">
        <v>321.05</v>
      </c>
      <c r="D10" s="58" t="s">
        <v>9</v>
      </c>
      <c r="E10" s="58"/>
      <c r="F10" s="58"/>
      <c r="G10" s="58">
        <v>1</v>
      </c>
      <c r="H10" s="58"/>
      <c r="I10" s="56">
        <v>321.05</v>
      </c>
      <c r="J10" s="56">
        <v>160.53</v>
      </c>
      <c r="K10" s="58" t="s">
        <v>9</v>
      </c>
      <c r="L10" s="58"/>
      <c r="M10" s="58"/>
      <c r="N10" s="58">
        <v>1</v>
      </c>
      <c r="O10" s="58"/>
      <c r="P10" s="56">
        <v>160.53</v>
      </c>
      <c r="Q10" s="56">
        <v>31.58</v>
      </c>
      <c r="R10" s="58" t="s">
        <v>9</v>
      </c>
      <c r="S10" s="58"/>
      <c r="T10" s="58"/>
      <c r="U10" s="58">
        <v>1</v>
      </c>
      <c r="V10" s="58"/>
      <c r="W10" s="56">
        <v>31.58</v>
      </c>
      <c r="X10" s="56"/>
      <c r="Y10" s="58"/>
      <c r="Z10" s="58"/>
      <c r="AA10" s="58"/>
      <c r="AB10" s="58"/>
      <c r="AC10" s="58"/>
      <c r="AD10" s="56"/>
      <c r="AE10" s="56"/>
      <c r="AF10" s="58"/>
      <c r="AG10" s="58"/>
      <c r="AH10" s="58"/>
      <c r="AI10" s="58"/>
      <c r="AJ10" s="58"/>
      <c r="AK10" s="56"/>
      <c r="AL10" s="8">
        <v>513.16</v>
      </c>
      <c r="AM10" s="58" t="s">
        <v>10</v>
      </c>
      <c r="AN10" s="58"/>
      <c r="AO10" s="58"/>
      <c r="AP10" s="58"/>
      <c r="AQ10" s="58"/>
      <c r="AR10" s="56">
        <v>513.16</v>
      </c>
      <c r="AS10" s="58" t="s">
        <v>10</v>
      </c>
      <c r="AT10" s="58"/>
      <c r="AU10" s="58"/>
      <c r="AV10" s="58"/>
      <c r="AW10" s="58"/>
      <c r="AX10" s="56">
        <v>413.09</v>
      </c>
      <c r="AY10" s="29"/>
    </row>
    <row r="11" spans="1:51" s="41" customFormat="1" ht="15.75" hidden="1">
      <c r="A11" s="54">
        <v>3</v>
      </c>
      <c r="B11" s="55" t="s">
        <v>20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9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29"/>
    </row>
    <row r="12" spans="1:54" ht="12.75" customHeight="1" hidden="1">
      <c r="A12" s="54">
        <v>4</v>
      </c>
      <c r="B12" s="55" t="s">
        <v>20</v>
      </c>
      <c r="C12" s="61">
        <f>SUM('[1]Лист1'!I6:I11)</f>
        <v>321.05</v>
      </c>
      <c r="D12" s="62" t="str">
        <f>CONCATENATE(IF(E12&lt;&gt;0,CONCATENATE(TEXT(E12,"0,00"),"д."),""),IF(F12&lt;&gt;0,CONCATENATE(" ",TEXT(F12,"0,00"),"ч."),""))</f>
        <v>1,00д.</v>
      </c>
      <c r="E12" s="62">
        <f>SUM('[1]Лист1'!G6:G11)</f>
        <v>1</v>
      </c>
      <c r="F12" s="62">
        <f>SUM('[1]Лист1'!H6:H11)</f>
        <v>0</v>
      </c>
      <c r="G12" s="61"/>
      <c r="H12" s="61"/>
      <c r="I12" s="63"/>
      <c r="J12" s="61">
        <f>SUM('[1]Лист1'!P6:P11)</f>
        <v>160.53</v>
      </c>
      <c r="K12" s="62" t="str">
        <f>CONCATENATE(IF(L12&lt;&gt;0,CONCATENATE(TEXT(L12,"0,00"),"д."),""),IF(M12&lt;&gt;0,CONCATENATE(" ",TEXT(M12,"0,00"),"ч."),""))</f>
        <v>1,00д.</v>
      </c>
      <c r="L12" s="62">
        <f>SUM('[1]Лист1'!N6:N11)</f>
        <v>1</v>
      </c>
      <c r="M12" s="62">
        <f>SUM('[1]Лист1'!O6:O11)</f>
        <v>0</v>
      </c>
      <c r="N12" s="61"/>
      <c r="O12" s="61"/>
      <c r="P12" s="63"/>
      <c r="Q12" s="61">
        <f>SUM('[1]Лист1'!W6:W11)</f>
        <v>31.58</v>
      </c>
      <c r="R12" s="62" t="str">
        <f>CONCATENATE(IF(S12&lt;&gt;0,CONCATENATE(TEXT(S12,"0,00"),"д."),""),IF(T12&lt;&gt;0,CONCATENATE(" ",TEXT(T12,"0,00"),"ч."),""))</f>
        <v>1,00д.</v>
      </c>
      <c r="S12" s="62">
        <f>SUM('[1]Лист1'!U6:U11)</f>
        <v>1</v>
      </c>
      <c r="T12" s="62">
        <f>SUM('[1]Лист1'!V6:V11)</f>
        <v>0</v>
      </c>
      <c r="U12" s="61"/>
      <c r="V12" s="61"/>
      <c r="W12" s="63"/>
      <c r="X12" s="61"/>
      <c r="Y12" s="62"/>
      <c r="Z12" s="62"/>
      <c r="AA12" s="62"/>
      <c r="AB12" s="61"/>
      <c r="AC12" s="61"/>
      <c r="AD12" s="63"/>
      <c r="AE12" s="61"/>
      <c r="AF12" s="62"/>
      <c r="AG12" s="62"/>
      <c r="AH12" s="62"/>
      <c r="AI12" s="61"/>
      <c r="AJ12" s="61"/>
      <c r="AK12" s="63"/>
      <c r="AL12" s="10">
        <f>SUM('[1]Лист1'!AR6:AR11)</f>
        <v>513.16</v>
      </c>
      <c r="AM12" s="62">
        <f>CONCATENATE(IF(AN12&lt;&gt;0,CONCATENATE(TEXT(AN12,"0,00"),"д."),""),IF(AO12&lt;&gt;0,CONCATENATE(" ",TEXT(AO12,"0,00"),"ч."),""))</f>
      </c>
      <c r="AN12" s="62">
        <f>SUM('[1]Лист1'!AP6:AP11)</f>
        <v>0</v>
      </c>
      <c r="AO12" s="62">
        <f>SUM('[1]Лист1'!AQ6:AQ11)</f>
        <v>0</v>
      </c>
      <c r="AP12" s="61"/>
      <c r="AQ12" s="61"/>
      <c r="AR12" s="63"/>
      <c r="AS12" s="62">
        <f>CONCATENATE(IF(AT12&lt;&gt;0,CONCATENATE(TEXT(AT12,"0,00"),"д."),""),IF(AU12&lt;&gt;0,CONCATENATE(" ",TEXT(AU12,"0,00"),"ч."),""))</f>
      </c>
      <c r="AT12" s="62">
        <f>SUM('[1]Лист1'!AW6:AW11)</f>
        <v>0</v>
      </c>
      <c r="AU12" s="62">
        <f>SUM('[1]Лист1'!AX6:AX11)</f>
        <v>0</v>
      </c>
      <c r="AV12" s="61"/>
      <c r="AW12" s="61"/>
      <c r="AX12" s="63"/>
      <c r="AY12" s="29"/>
      <c r="AZ12" s="41"/>
      <c r="BA12" s="41"/>
      <c r="BB12" s="41"/>
    </row>
    <row r="13" spans="1:54" ht="12.75" customHeight="1" hidden="1">
      <c r="A13" s="54">
        <v>5</v>
      </c>
      <c r="B13" s="55" t="s">
        <v>20</v>
      </c>
      <c r="C13" s="64">
        <f>IF(OR(ISBLANK($A$1),C12=0),"",CONCATENATE(TEXT(C12/$B$1,"0,00")," ",$A$1))</f>
      </c>
      <c r="D13" s="64"/>
      <c r="E13" s="64"/>
      <c r="F13" s="64"/>
      <c r="G13" s="64"/>
      <c r="H13" s="64"/>
      <c r="I13" s="64">
        <f>IF(ISBLANK($A$1),"",CONCATENATE(TEXT(I12/$B$1,"0,00")," ",$A$1))</f>
      </c>
      <c r="J13" s="64">
        <f>IF(OR(ISBLANK($A$1),J12=0),"",CONCATENATE(TEXT(J12/$B$1,"0,00")," ",$A$1))</f>
      </c>
      <c r="K13" s="64"/>
      <c r="L13" s="64"/>
      <c r="M13" s="64"/>
      <c r="N13" s="64"/>
      <c r="O13" s="64"/>
      <c r="P13" s="64">
        <f>IF(ISBLANK($A$1),"",CONCATENATE(TEXT(P12/$B$1,"0,00")," ",$A$1))</f>
      </c>
      <c r="Q13" s="64">
        <f>IF(OR(ISBLANK($A$1),Q12=0),"",CONCATENATE(TEXT(Q12/$B$1,"0,00")," ",$A$1))</f>
      </c>
      <c r="R13" s="64"/>
      <c r="S13" s="64"/>
      <c r="T13" s="64"/>
      <c r="U13" s="64"/>
      <c r="V13" s="64"/>
      <c r="W13" s="64">
        <f>IF(ISBLANK($A$1),"",CONCATENATE(TEXT(W12/$B$1,"0,00")," ",$A$1))</f>
      </c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11">
        <f>IF(OR(ISBLANK($A$1),AL12=0),"",CONCATENATE(TEXT(AL12/$B$1,"0,00")," ",$A$1))</f>
      </c>
      <c r="AM13" s="64"/>
      <c r="AN13" s="64"/>
      <c r="AO13" s="64"/>
      <c r="AP13" s="64"/>
      <c r="AQ13" s="64"/>
      <c r="AR13" s="64">
        <f>IF(ISBLANK($A$1),"",CONCATENATE(TEXT(AR12/$B$1,"0,00")," ",$A$1))</f>
      </c>
      <c r="AS13" s="64"/>
      <c r="AT13" s="64"/>
      <c r="AU13" s="64"/>
      <c r="AV13" s="64"/>
      <c r="AW13" s="64"/>
      <c r="AX13" s="64">
        <f>IF(ISBLANK($A$1),"",CONCATENATE(TEXT(AX12/$B$1,"0,00")," ",$A$1))</f>
      </c>
      <c r="AY13" s="29"/>
      <c r="AZ13" s="41"/>
      <c r="BA13" s="41"/>
      <c r="BB13" s="41"/>
    </row>
    <row r="14" spans="1:54" ht="15.75" customHeight="1" hidden="1">
      <c r="A14" s="54">
        <v>6</v>
      </c>
      <c r="B14" s="55" t="s">
        <v>20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1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29"/>
      <c r="AZ14" s="41"/>
      <c r="BA14" s="41"/>
      <c r="BB14" s="41"/>
    </row>
    <row r="15" spans="1:51" s="59" customFormat="1" ht="28.5" customHeight="1">
      <c r="A15" s="54">
        <v>3</v>
      </c>
      <c r="B15" s="55" t="s">
        <v>20</v>
      </c>
      <c r="C15" s="56">
        <v>5300</v>
      </c>
      <c r="D15" s="58" t="s">
        <v>13</v>
      </c>
      <c r="E15" s="58"/>
      <c r="F15" s="58"/>
      <c r="G15" s="58">
        <v>21</v>
      </c>
      <c r="H15" s="58"/>
      <c r="I15" s="56">
        <v>5300</v>
      </c>
      <c r="J15" s="56"/>
      <c r="K15" s="58"/>
      <c r="L15" s="58"/>
      <c r="M15" s="58"/>
      <c r="N15" s="58"/>
      <c r="O15" s="58"/>
      <c r="P15" s="56"/>
      <c r="Q15" s="56">
        <v>200</v>
      </c>
      <c r="R15" s="58" t="s">
        <v>13</v>
      </c>
      <c r="S15" s="58"/>
      <c r="T15" s="58"/>
      <c r="U15" s="58">
        <v>21</v>
      </c>
      <c r="V15" s="58"/>
      <c r="W15" s="56">
        <v>200</v>
      </c>
      <c r="X15" s="56"/>
      <c r="Y15" s="58"/>
      <c r="Z15" s="58"/>
      <c r="AA15" s="58"/>
      <c r="AB15" s="58"/>
      <c r="AC15" s="58"/>
      <c r="AD15" s="56"/>
      <c r="AE15" s="56">
        <v>500</v>
      </c>
      <c r="AF15" s="58" t="s">
        <v>13</v>
      </c>
      <c r="AG15" s="58"/>
      <c r="AH15" s="58"/>
      <c r="AI15" s="58">
        <v>21</v>
      </c>
      <c r="AJ15" s="58"/>
      <c r="AK15" s="56">
        <v>500</v>
      </c>
      <c r="AL15" s="8">
        <v>6000</v>
      </c>
      <c r="AM15" s="58" t="s">
        <v>10</v>
      </c>
      <c r="AN15" s="58"/>
      <c r="AO15" s="58"/>
      <c r="AP15" s="58"/>
      <c r="AQ15" s="58"/>
      <c r="AR15" s="56">
        <v>6000</v>
      </c>
      <c r="AS15" s="58" t="s">
        <v>10</v>
      </c>
      <c r="AT15" s="58"/>
      <c r="AU15" s="58"/>
      <c r="AV15" s="58"/>
      <c r="AW15" s="58"/>
      <c r="AX15" s="56">
        <v>3000</v>
      </c>
      <c r="AY15" s="29"/>
    </row>
    <row r="16" spans="1:51" s="41" customFormat="1" ht="15.75" hidden="1">
      <c r="A16" s="54">
        <v>8</v>
      </c>
      <c r="B16" s="55" t="s">
        <v>20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9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29"/>
    </row>
    <row r="17" spans="1:51" s="59" customFormat="1" ht="29.25" customHeight="1">
      <c r="A17" s="54">
        <v>4</v>
      </c>
      <c r="B17" s="55" t="s">
        <v>20</v>
      </c>
      <c r="C17" s="56">
        <v>245.79</v>
      </c>
      <c r="D17" s="58" t="s">
        <v>9</v>
      </c>
      <c r="E17" s="58"/>
      <c r="F17" s="58"/>
      <c r="G17" s="58">
        <v>1</v>
      </c>
      <c r="H17" s="58"/>
      <c r="I17" s="56">
        <v>245.79</v>
      </c>
      <c r="J17" s="56">
        <v>66.36</v>
      </c>
      <c r="K17" s="58" t="s">
        <v>9</v>
      </c>
      <c r="L17" s="58"/>
      <c r="M17" s="58"/>
      <c r="N17" s="58">
        <v>1</v>
      </c>
      <c r="O17" s="58"/>
      <c r="P17" s="56">
        <v>66.36</v>
      </c>
      <c r="Q17" s="56">
        <v>15.79</v>
      </c>
      <c r="R17" s="58" t="s">
        <v>9</v>
      </c>
      <c r="S17" s="58"/>
      <c r="T17" s="58"/>
      <c r="U17" s="58">
        <v>1</v>
      </c>
      <c r="V17" s="58"/>
      <c r="W17" s="56">
        <v>15.79</v>
      </c>
      <c r="X17" s="56"/>
      <c r="Y17" s="58"/>
      <c r="Z17" s="58"/>
      <c r="AA17" s="58"/>
      <c r="AB17" s="58"/>
      <c r="AC17" s="58"/>
      <c r="AD17" s="56"/>
      <c r="AE17" s="56"/>
      <c r="AF17" s="58"/>
      <c r="AG17" s="58"/>
      <c r="AH17" s="58"/>
      <c r="AI17" s="58"/>
      <c r="AJ17" s="58"/>
      <c r="AK17" s="56"/>
      <c r="AL17" s="8">
        <v>327.94</v>
      </c>
      <c r="AM17" s="58" t="s">
        <v>10</v>
      </c>
      <c r="AN17" s="58"/>
      <c r="AO17" s="58"/>
      <c r="AP17" s="58"/>
      <c r="AQ17" s="58"/>
      <c r="AR17" s="56">
        <v>327.94</v>
      </c>
      <c r="AS17" s="58" t="s">
        <v>10</v>
      </c>
      <c r="AT17" s="58"/>
      <c r="AU17" s="58"/>
      <c r="AV17" s="58"/>
      <c r="AW17" s="58"/>
      <c r="AX17" s="56">
        <v>263.99</v>
      </c>
      <c r="AY17" s="29"/>
    </row>
    <row r="18" spans="1:51" s="41" customFormat="1" ht="15.75" hidden="1">
      <c r="A18" s="54">
        <v>10</v>
      </c>
      <c r="B18" s="55" t="s">
        <v>20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9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29"/>
    </row>
    <row r="19" spans="1:54" ht="12.75" customHeight="1" hidden="1">
      <c r="A19" s="54">
        <v>11</v>
      </c>
      <c r="B19" s="55" t="s">
        <v>20</v>
      </c>
      <c r="C19" s="61">
        <f>SUM('[1]Лист1'!I14:I18)</f>
        <v>5545.79</v>
      </c>
      <c r="D19" s="62" t="str">
        <f>CONCATENATE(IF(E19&lt;&gt;0,CONCATENATE(TEXT(E19,"0,00"),"д."),""),IF(F19&lt;&gt;0,CONCATENATE(" ",TEXT(F19,"0,00"),"ч."),""))</f>
        <v>22,00д.</v>
      </c>
      <c r="E19" s="65">
        <f>SUM('[1]Лист1'!G14:G18)</f>
        <v>22</v>
      </c>
      <c r="F19" s="65">
        <f>SUM('[1]Лист1'!H14:H18)</f>
        <v>0</v>
      </c>
      <c r="G19" s="61"/>
      <c r="H19" s="61"/>
      <c r="I19" s="63"/>
      <c r="J19" s="61">
        <f>SUM('[1]Лист1'!P14:P18)</f>
        <v>66.36</v>
      </c>
      <c r="K19" s="62" t="str">
        <f>CONCATENATE(IF(L19&lt;&gt;0,CONCATENATE(TEXT(L19,"0,00"),"д."),""),IF(M19&lt;&gt;0,CONCATENATE(" ",TEXT(M19,"0,00"),"ч."),""))</f>
        <v>1,00д.</v>
      </c>
      <c r="L19" s="65">
        <f>SUM('[1]Лист1'!N14:N18)</f>
        <v>1</v>
      </c>
      <c r="M19" s="65">
        <f>SUM('[1]Лист1'!O14:O18)</f>
        <v>0</v>
      </c>
      <c r="N19" s="61"/>
      <c r="O19" s="61"/>
      <c r="P19" s="63"/>
      <c r="Q19" s="61">
        <f>SUM('[1]Лист1'!W14:W18)</f>
        <v>215.79</v>
      </c>
      <c r="R19" s="62" t="str">
        <f>CONCATENATE(IF(S19&lt;&gt;0,CONCATENATE(TEXT(S19,"0,00"),"д."),""),IF(T19&lt;&gt;0,CONCATENATE(" ",TEXT(T19,"0,00"),"ч."),""))</f>
        <v>22,00д.</v>
      </c>
      <c r="S19" s="65">
        <f>SUM('[1]Лист1'!U14:U18)</f>
        <v>22</v>
      </c>
      <c r="T19" s="65">
        <f>SUM('[1]Лист1'!V14:V18)</f>
        <v>0</v>
      </c>
      <c r="U19" s="61"/>
      <c r="V19" s="61"/>
      <c r="W19" s="63"/>
      <c r="X19" s="61"/>
      <c r="Y19" s="62"/>
      <c r="Z19" s="65"/>
      <c r="AA19" s="65"/>
      <c r="AB19" s="61"/>
      <c r="AC19" s="61"/>
      <c r="AD19" s="63"/>
      <c r="AE19" s="61">
        <f>SUM('[1]Лист1'!AK14:AK18)</f>
        <v>500</v>
      </c>
      <c r="AF19" s="62" t="str">
        <f>CONCATENATE(IF(AG19&lt;&gt;0,CONCATENATE(TEXT(AG19,"0,00"),"д."),""),IF(AH19&lt;&gt;0,CONCATENATE(" ",TEXT(AH19,"0,00"),"ч."),""))</f>
        <v>21,00д.</v>
      </c>
      <c r="AG19" s="65">
        <f>SUM('[1]Лист1'!AI14:AI18)</f>
        <v>21</v>
      </c>
      <c r="AH19" s="65">
        <f>SUM('[1]Лист1'!AJ14:AJ18)</f>
        <v>0</v>
      </c>
      <c r="AI19" s="61"/>
      <c r="AJ19" s="61"/>
      <c r="AK19" s="63"/>
      <c r="AL19" s="10">
        <f>SUM('[1]Лист1'!AR14:AR18)</f>
        <v>6327.94</v>
      </c>
      <c r="AM19" s="62">
        <f>CONCATENATE(IF(AN19&lt;&gt;0,CONCATENATE(TEXT(AN19,"0,00"),"д."),""),IF(AO19&lt;&gt;0,CONCATENATE(" ",TEXT(AO19,"0,00"),"ч."),""))</f>
      </c>
      <c r="AN19" s="65">
        <f>SUM('[1]Лист1'!AP14:AP18)</f>
        <v>0</v>
      </c>
      <c r="AO19" s="65">
        <f>SUM('[1]Лист1'!AQ14:AQ18)</f>
        <v>0</v>
      </c>
      <c r="AP19" s="61"/>
      <c r="AQ19" s="61"/>
      <c r="AR19" s="63"/>
      <c r="AS19" s="62">
        <f>CONCATENATE(IF(AT19&lt;&gt;0,CONCATENATE(TEXT(AT19,"0,00"),"д."),""),IF(AU19&lt;&gt;0,CONCATENATE(" ",TEXT(AU19,"0,00"),"ч."),""))</f>
      </c>
      <c r="AT19" s="65">
        <f>SUM('[1]Лист1'!AW14:AW18)</f>
        <v>0</v>
      </c>
      <c r="AU19" s="65">
        <f>SUM('[1]Лист1'!AX14:AX18)</f>
        <v>0</v>
      </c>
      <c r="AV19" s="61"/>
      <c r="AW19" s="61"/>
      <c r="AX19" s="63"/>
      <c r="AY19" s="29"/>
      <c r="AZ19" s="41"/>
      <c r="BA19" s="41"/>
      <c r="BB19" s="41"/>
    </row>
    <row r="20" spans="1:54" ht="12.75" customHeight="1" hidden="1">
      <c r="A20" s="54">
        <v>12</v>
      </c>
      <c r="B20" s="55" t="s">
        <v>20</v>
      </c>
      <c r="C20" s="64">
        <f>IF(OR(ISBLANK($A$1),C19=0),"",CONCATENATE(TEXT(C19/$B$1,"0,00")," ",$A$1))</f>
      </c>
      <c r="D20" s="64"/>
      <c r="E20" s="64"/>
      <c r="F20" s="64"/>
      <c r="G20" s="64"/>
      <c r="H20" s="64"/>
      <c r="I20" s="64">
        <f>IF(ISBLANK($A$1),"",CONCATENATE(TEXT(I19/$B$1,"0,00")," ",$A$1))</f>
      </c>
      <c r="J20" s="64">
        <f>IF(OR(ISBLANK($A$1),J19=0),"",CONCATENATE(TEXT(J19/$B$1,"0,00")," ",$A$1))</f>
      </c>
      <c r="K20" s="64"/>
      <c r="L20" s="64"/>
      <c r="M20" s="64"/>
      <c r="N20" s="64"/>
      <c r="O20" s="64"/>
      <c r="P20" s="64">
        <f>IF(ISBLANK($A$1),"",CONCATENATE(TEXT(P19/$B$1,"0,00")," ",$A$1))</f>
      </c>
      <c r="Q20" s="64">
        <f>IF(OR(ISBLANK($A$1),Q19=0),"",CONCATENATE(TEXT(Q19/$B$1,"0,00")," ",$A$1))</f>
      </c>
      <c r="R20" s="64"/>
      <c r="S20" s="64"/>
      <c r="T20" s="64"/>
      <c r="U20" s="64"/>
      <c r="V20" s="64"/>
      <c r="W20" s="64">
        <f>IF(ISBLANK($A$1),"",CONCATENATE(TEXT(W19/$B$1,"0,00")," ",$A$1))</f>
      </c>
      <c r="X20" s="64"/>
      <c r="Y20" s="64"/>
      <c r="Z20" s="64"/>
      <c r="AA20" s="64"/>
      <c r="AB20" s="64"/>
      <c r="AC20" s="64"/>
      <c r="AD20" s="64"/>
      <c r="AE20" s="64">
        <f>IF(OR(ISBLANK($A$1),AE19=0),"",CONCATENATE(TEXT(AE19/$B$1,"0,00")," ",$A$1))</f>
      </c>
      <c r="AF20" s="64"/>
      <c r="AG20" s="64"/>
      <c r="AH20" s="64"/>
      <c r="AI20" s="64"/>
      <c r="AJ20" s="64"/>
      <c r="AK20" s="64">
        <f>IF(ISBLANK($A$1),"",CONCATENATE(TEXT(AK19/$B$1,"0,00")," ",$A$1))</f>
      </c>
      <c r="AL20" s="11">
        <f>IF(OR(ISBLANK($A$1),AL19=0),"",CONCATENATE(TEXT(AL19/$B$1,"0,00")," ",$A$1))</f>
      </c>
      <c r="AM20" s="64"/>
      <c r="AN20" s="64"/>
      <c r="AO20" s="64"/>
      <c r="AP20" s="64"/>
      <c r="AQ20" s="64"/>
      <c r="AR20" s="64">
        <f>IF(ISBLANK($A$1),"",CONCATENATE(TEXT(AR19/$B$1,"0,00")," ",$A$1))</f>
      </c>
      <c r="AS20" s="64"/>
      <c r="AT20" s="64"/>
      <c r="AU20" s="64"/>
      <c r="AV20" s="64"/>
      <c r="AW20" s="64"/>
      <c r="AX20" s="64">
        <f>IF(ISBLANK($A$1),"",CONCATENATE(TEXT(AX19/$B$1,"0,00")," ",$A$1))</f>
      </c>
      <c r="AY20" s="29"/>
      <c r="AZ20" s="41"/>
      <c r="BA20" s="41"/>
      <c r="BB20" s="41"/>
    </row>
    <row r="21" spans="1:54" ht="15.75" customHeight="1" hidden="1">
      <c r="A21" s="54">
        <v>13</v>
      </c>
      <c r="B21" s="55" t="s">
        <v>20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1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29"/>
      <c r="AZ21" s="41"/>
      <c r="BA21" s="41"/>
      <c r="BB21" s="41"/>
    </row>
    <row r="22" spans="1:51" s="59" customFormat="1" ht="26.25" customHeight="1">
      <c r="A22" s="54">
        <v>5</v>
      </c>
      <c r="B22" s="55" t="s">
        <v>20</v>
      </c>
      <c r="C22" s="56">
        <v>278.95</v>
      </c>
      <c r="D22" s="58" t="s">
        <v>9</v>
      </c>
      <c r="E22" s="58"/>
      <c r="F22" s="58"/>
      <c r="G22" s="58">
        <v>1</v>
      </c>
      <c r="H22" s="58"/>
      <c r="I22" s="56">
        <v>278.95</v>
      </c>
      <c r="J22" s="56">
        <v>139.47</v>
      </c>
      <c r="K22" s="58" t="s">
        <v>9</v>
      </c>
      <c r="L22" s="58"/>
      <c r="M22" s="58"/>
      <c r="N22" s="58">
        <v>1</v>
      </c>
      <c r="O22" s="58"/>
      <c r="P22" s="56">
        <v>139.47</v>
      </c>
      <c r="Q22" s="56">
        <v>21.05</v>
      </c>
      <c r="R22" s="58" t="s">
        <v>9</v>
      </c>
      <c r="S22" s="58"/>
      <c r="T22" s="58"/>
      <c r="U22" s="58">
        <v>1</v>
      </c>
      <c r="V22" s="58"/>
      <c r="W22" s="56">
        <v>21.05</v>
      </c>
      <c r="X22" s="56"/>
      <c r="Y22" s="58"/>
      <c r="Z22" s="58"/>
      <c r="AA22" s="58"/>
      <c r="AB22" s="58"/>
      <c r="AC22" s="58"/>
      <c r="AD22" s="56"/>
      <c r="AE22" s="56"/>
      <c r="AF22" s="58"/>
      <c r="AG22" s="58"/>
      <c r="AH22" s="58"/>
      <c r="AI22" s="58"/>
      <c r="AJ22" s="58"/>
      <c r="AK22" s="56"/>
      <c r="AL22" s="8">
        <v>439.47</v>
      </c>
      <c r="AM22" s="58" t="s">
        <v>10</v>
      </c>
      <c r="AN22" s="58"/>
      <c r="AO22" s="58"/>
      <c r="AP22" s="58"/>
      <c r="AQ22" s="58"/>
      <c r="AR22" s="56">
        <v>439.47</v>
      </c>
      <c r="AS22" s="58" t="s">
        <v>10</v>
      </c>
      <c r="AT22" s="58"/>
      <c r="AU22" s="58"/>
      <c r="AV22" s="58"/>
      <c r="AW22" s="58"/>
      <c r="AX22" s="56">
        <v>353.78</v>
      </c>
      <c r="AY22" s="29"/>
    </row>
    <row r="23" spans="1:51" s="41" customFormat="1" ht="15.75" hidden="1">
      <c r="A23" s="66">
        <v>15</v>
      </c>
      <c r="B23" s="55" t="s">
        <v>20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9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29"/>
    </row>
    <row r="24" spans="1:51" s="59" customFormat="1" ht="24" customHeight="1">
      <c r="A24" s="67">
        <v>6</v>
      </c>
      <c r="B24" s="55" t="s">
        <v>20</v>
      </c>
      <c r="C24" s="56">
        <v>3347.37</v>
      </c>
      <c r="D24" s="58" t="s">
        <v>15</v>
      </c>
      <c r="E24" s="58"/>
      <c r="F24" s="58"/>
      <c r="G24" s="58">
        <v>12</v>
      </c>
      <c r="H24" s="58"/>
      <c r="I24" s="56">
        <v>3347.37</v>
      </c>
      <c r="J24" s="56">
        <v>1405.89</v>
      </c>
      <c r="K24" s="58" t="s">
        <v>15</v>
      </c>
      <c r="L24" s="58"/>
      <c r="M24" s="58"/>
      <c r="N24" s="58">
        <v>12</v>
      </c>
      <c r="O24" s="58"/>
      <c r="P24" s="56">
        <v>1405.89</v>
      </c>
      <c r="Q24" s="56">
        <v>252.63</v>
      </c>
      <c r="R24" s="58" t="s">
        <v>15</v>
      </c>
      <c r="S24" s="58"/>
      <c r="T24" s="58"/>
      <c r="U24" s="58">
        <v>12</v>
      </c>
      <c r="V24" s="58"/>
      <c r="W24" s="56">
        <v>252.63</v>
      </c>
      <c r="X24" s="56">
        <v>5650.82</v>
      </c>
      <c r="Y24" s="58" t="s">
        <v>16</v>
      </c>
      <c r="Z24" s="58"/>
      <c r="AA24" s="58"/>
      <c r="AB24" s="58">
        <v>21</v>
      </c>
      <c r="AC24" s="58"/>
      <c r="AD24" s="56">
        <v>5650.82</v>
      </c>
      <c r="AE24" s="56"/>
      <c r="AF24" s="58"/>
      <c r="AG24" s="58"/>
      <c r="AH24" s="58"/>
      <c r="AI24" s="58"/>
      <c r="AJ24" s="58"/>
      <c r="AK24" s="56"/>
      <c r="AL24" s="8">
        <v>10656.71</v>
      </c>
      <c r="AM24" s="58" t="s">
        <v>10</v>
      </c>
      <c r="AN24" s="58"/>
      <c r="AO24" s="58"/>
      <c r="AP24" s="58"/>
      <c r="AQ24" s="58"/>
      <c r="AR24" s="56">
        <v>10656.71</v>
      </c>
      <c r="AS24" s="58" t="s">
        <v>10</v>
      </c>
      <c r="AT24" s="58"/>
      <c r="AU24" s="58"/>
      <c r="AV24" s="58"/>
      <c r="AW24" s="58"/>
      <c r="AX24" s="56">
        <v>8528.65</v>
      </c>
      <c r="AY24" s="29"/>
    </row>
    <row r="25" spans="1:51" s="41" customFormat="1" ht="15.75" hidden="1">
      <c r="A25" s="66">
        <v>17</v>
      </c>
      <c r="B25" s="55" t="s">
        <v>20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9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29"/>
    </row>
    <row r="26" spans="1:51" s="59" customFormat="1" ht="24" customHeight="1" thickBot="1">
      <c r="A26" s="67">
        <v>7</v>
      </c>
      <c r="B26" s="55" t="s">
        <v>20</v>
      </c>
      <c r="C26" s="56">
        <v>5300</v>
      </c>
      <c r="D26" s="58" t="s">
        <v>13</v>
      </c>
      <c r="E26" s="58"/>
      <c r="F26" s="58"/>
      <c r="G26" s="58">
        <v>21</v>
      </c>
      <c r="H26" s="58"/>
      <c r="I26" s="56">
        <v>5300</v>
      </c>
      <c r="J26" s="56">
        <v>2650</v>
      </c>
      <c r="K26" s="58" t="s">
        <v>13</v>
      </c>
      <c r="L26" s="58"/>
      <c r="M26" s="58"/>
      <c r="N26" s="58">
        <v>21</v>
      </c>
      <c r="O26" s="58"/>
      <c r="P26" s="56">
        <v>2650</v>
      </c>
      <c r="Q26" s="56">
        <v>600</v>
      </c>
      <c r="R26" s="58" t="s">
        <v>13</v>
      </c>
      <c r="S26" s="58"/>
      <c r="T26" s="58"/>
      <c r="U26" s="58">
        <v>21</v>
      </c>
      <c r="V26" s="58"/>
      <c r="W26" s="56">
        <v>600</v>
      </c>
      <c r="X26" s="56"/>
      <c r="Y26" s="58"/>
      <c r="Z26" s="58"/>
      <c r="AA26" s="58"/>
      <c r="AB26" s="58"/>
      <c r="AC26" s="58"/>
      <c r="AD26" s="56"/>
      <c r="AE26" s="56"/>
      <c r="AF26" s="58"/>
      <c r="AG26" s="58"/>
      <c r="AH26" s="58"/>
      <c r="AI26" s="58"/>
      <c r="AJ26" s="58"/>
      <c r="AK26" s="56"/>
      <c r="AL26" s="8">
        <v>8550</v>
      </c>
      <c r="AM26" s="58" t="s">
        <v>10</v>
      </c>
      <c r="AN26" s="58"/>
      <c r="AO26" s="58"/>
      <c r="AP26" s="58"/>
      <c r="AQ26" s="58"/>
      <c r="AR26" s="56">
        <v>8550</v>
      </c>
      <c r="AS26" s="58" t="s">
        <v>10</v>
      </c>
      <c r="AT26" s="58"/>
      <c r="AU26" s="58"/>
      <c r="AV26" s="58"/>
      <c r="AW26" s="58"/>
      <c r="AX26" s="56">
        <v>4000</v>
      </c>
      <c r="AY26" s="29"/>
    </row>
    <row r="27" spans="1:51" s="41" customFormat="1" ht="16.5" hidden="1" thickBot="1">
      <c r="A27" s="68"/>
      <c r="B27" s="69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9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29"/>
    </row>
    <row r="28" spans="1:54" ht="12.75" customHeight="1" hidden="1">
      <c r="A28" s="70" t="s">
        <v>10</v>
      </c>
      <c r="B28" s="71" t="s">
        <v>11</v>
      </c>
      <c r="C28" s="61">
        <f>SUM('[1]Лист1'!I21:I27)</f>
        <v>8926.32</v>
      </c>
      <c r="D28" s="62" t="str">
        <f>CONCATENATE(IF(E28&lt;&gt;0,CONCATENATE(TEXT(E28,"0,00"),"д."),""),IF(F28&lt;&gt;0,CONCATENATE(" ",TEXT(F28,"0,00"),"ч."),""))</f>
        <v>34,00д.</v>
      </c>
      <c r="E28" s="65">
        <f>SUM('[1]Лист1'!G21:G27)</f>
        <v>34</v>
      </c>
      <c r="F28" s="65">
        <f>SUM('[1]Лист1'!H21:H27)</f>
        <v>0</v>
      </c>
      <c r="G28" s="61"/>
      <c r="H28" s="61"/>
      <c r="I28" s="63"/>
      <c r="J28" s="61">
        <f>SUM('[1]Лист1'!P21:P27)</f>
        <v>4195.360000000001</v>
      </c>
      <c r="K28" s="62" t="str">
        <f>CONCATENATE(IF(L28&lt;&gt;0,CONCATENATE(TEXT(L28,"0,00"),"д."),""),IF(M28&lt;&gt;0,CONCATENATE(" ",TEXT(M28,"0,00"),"ч."),""))</f>
        <v>34,00д.</v>
      </c>
      <c r="L28" s="65">
        <f>SUM('[1]Лист1'!N21:N27)</f>
        <v>34</v>
      </c>
      <c r="M28" s="65">
        <f>SUM('[1]Лист1'!O21:O27)</f>
        <v>0</v>
      </c>
      <c r="N28" s="61"/>
      <c r="O28" s="61"/>
      <c r="P28" s="63"/>
      <c r="Q28" s="61">
        <f>SUM('[1]Лист1'!W21:W27)</f>
        <v>873.6800000000001</v>
      </c>
      <c r="R28" s="62" t="str">
        <f>CONCATENATE(IF(S28&lt;&gt;0,CONCATENATE(TEXT(S28,"0,00"),"д."),""),IF(T28&lt;&gt;0,CONCATENATE(" ",TEXT(T28,"0,00"),"ч."),""))</f>
        <v>34,00д.</v>
      </c>
      <c r="S28" s="65">
        <f>SUM('[1]Лист1'!U21:U27)</f>
        <v>34</v>
      </c>
      <c r="T28" s="65">
        <f>SUM('[1]Лист1'!V21:V27)</f>
        <v>0</v>
      </c>
      <c r="U28" s="61"/>
      <c r="V28" s="61"/>
      <c r="W28" s="63"/>
      <c r="X28" s="61">
        <f>SUM('[1]Лист1'!AD21:AD27)</f>
        <v>5650.82</v>
      </c>
      <c r="Y28" s="62" t="str">
        <f>CONCATENATE(IF(Z28&lt;&gt;0,CONCATENATE(TEXT(Z28,"0,00"),"д."),""),IF(AA28&lt;&gt;0,CONCATENATE(" ",TEXT(AA28,"0,00"),"ч."),""))</f>
        <v>21,00д.</v>
      </c>
      <c r="Z28" s="65">
        <f>SUM('[1]Лист1'!AB21:AB27)</f>
        <v>21</v>
      </c>
      <c r="AA28" s="65">
        <f>SUM('[1]Лист1'!AC21:AC27)</f>
        <v>0</v>
      </c>
      <c r="AB28" s="61"/>
      <c r="AC28" s="61"/>
      <c r="AD28" s="63"/>
      <c r="AE28" s="61">
        <f>SUM('[1]Лист1'!AK21:AK27)</f>
        <v>0</v>
      </c>
      <c r="AF28" s="62">
        <f>CONCATENATE(IF(AG28&lt;&gt;0,CONCATENATE(TEXT(AG28,"0,00"),"д."),""),IF(AH28&lt;&gt;0,CONCATENATE(" ",TEXT(AH28,"0,00"),"ч."),""))</f>
      </c>
      <c r="AG28" s="65">
        <f>SUM('[1]Лист1'!AI21:AI27)</f>
        <v>0</v>
      </c>
      <c r="AH28" s="65">
        <f>SUM('[1]Лист1'!AJ21:AJ27)</f>
        <v>0</v>
      </c>
      <c r="AI28" s="61"/>
      <c r="AJ28" s="61"/>
      <c r="AK28" s="63"/>
      <c r="AL28" s="10">
        <f>SUM('[1]Лист1'!AR21:AR27)</f>
        <v>19646.18</v>
      </c>
      <c r="AM28" s="62">
        <f>CONCATENATE(IF(AN28&lt;&gt;0,CONCATENATE(TEXT(AN28,"0,00"),"д."),""),IF(AO28&lt;&gt;0,CONCATENATE(" ",TEXT(AO28,"0,00"),"ч."),""))</f>
      </c>
      <c r="AN28" s="65">
        <f>SUM('[1]Лист1'!AP21:AP27)</f>
        <v>0</v>
      </c>
      <c r="AO28" s="65">
        <f>SUM('[1]Лист1'!AQ21:AQ27)</f>
        <v>0</v>
      </c>
      <c r="AP28" s="61"/>
      <c r="AQ28" s="61"/>
      <c r="AR28" s="63"/>
      <c r="AS28" s="62">
        <f>CONCATENATE(IF(AT28&lt;&gt;0,CONCATENATE(TEXT(AT28,"0,00"),"д."),""),IF(AU28&lt;&gt;0,CONCATENATE(" ",TEXT(AU28,"0,00"),"ч."),""))</f>
      </c>
      <c r="AT28" s="65">
        <f>SUM('[1]Лист1'!AW21:AW27)</f>
        <v>0</v>
      </c>
      <c r="AU28" s="65">
        <f>SUM('[1]Лист1'!AX21:AX27)</f>
        <v>0</v>
      </c>
      <c r="AV28" s="61"/>
      <c r="AW28" s="61"/>
      <c r="AX28" s="63"/>
      <c r="AY28" s="29"/>
      <c r="AZ28" s="41"/>
      <c r="BA28" s="41"/>
      <c r="BB28" s="41"/>
    </row>
    <row r="29" spans="1:54" ht="12.75" customHeight="1" hidden="1">
      <c r="A29" s="72"/>
      <c r="B29" s="73"/>
      <c r="C29" s="64">
        <f>IF(OR(ISBLANK($A$1),C28=0),"",CONCATENATE(TEXT(C28/$B$1,"0,00")," ",$A$1))</f>
      </c>
      <c r="D29" s="64"/>
      <c r="E29" s="64"/>
      <c r="F29" s="64"/>
      <c r="G29" s="64"/>
      <c r="H29" s="64"/>
      <c r="I29" s="64">
        <f>IF(ISBLANK($A$1),"",CONCATENATE(TEXT(I28/$B$1,"0,00")," ",$A$1))</f>
      </c>
      <c r="J29" s="64">
        <f>IF(OR(ISBLANK($A$1),J28=0),"",CONCATENATE(TEXT(J28/$B$1,"0,00")," ",$A$1))</f>
      </c>
      <c r="K29" s="64"/>
      <c r="L29" s="64"/>
      <c r="M29" s="64"/>
      <c r="N29" s="64"/>
      <c r="O29" s="64"/>
      <c r="P29" s="64">
        <f>IF(ISBLANK($A$1),"",CONCATENATE(TEXT(P28/$B$1,"0,00")," ",$A$1))</f>
      </c>
      <c r="Q29" s="64">
        <f>IF(OR(ISBLANK($A$1),Q28=0),"",CONCATENATE(TEXT(Q28/$B$1,"0,00")," ",$A$1))</f>
      </c>
      <c r="R29" s="64"/>
      <c r="S29" s="64"/>
      <c r="T29" s="64"/>
      <c r="U29" s="64"/>
      <c r="V29" s="64"/>
      <c r="W29" s="64">
        <f>IF(ISBLANK($A$1),"",CONCATENATE(TEXT(W28/$B$1,"0,00")," ",$A$1))</f>
      </c>
      <c r="X29" s="64">
        <f>IF(OR(ISBLANK($A$1),X28=0),"",CONCATENATE(TEXT(X28/$B$1,"0,00")," ",$A$1))</f>
      </c>
      <c r="Y29" s="64"/>
      <c r="Z29" s="64"/>
      <c r="AA29" s="64"/>
      <c r="AB29" s="64"/>
      <c r="AC29" s="64"/>
      <c r="AD29" s="64">
        <f>IF(ISBLANK($A$1),"",CONCATENATE(TEXT(AD28/$B$1,"0,00")," ",$A$1))</f>
      </c>
      <c r="AE29" s="64">
        <f>IF(OR(ISBLANK($A$1),AE28=0),"",CONCATENATE(TEXT(AE28/$B$1,"0,00")," ",$A$1))</f>
      </c>
      <c r="AF29" s="64"/>
      <c r="AG29" s="64"/>
      <c r="AH29" s="64"/>
      <c r="AI29" s="64"/>
      <c r="AJ29" s="64"/>
      <c r="AK29" s="64">
        <f>IF(ISBLANK($A$1),"",CONCATENATE(TEXT(AK28/$B$1,"0,00")," ",$A$1))</f>
      </c>
      <c r="AL29" s="11">
        <f>IF(OR(ISBLANK($A$1),AL28=0),"",CONCATENATE(TEXT(AL28/$B$1,"0,00")," ",$A$1))</f>
      </c>
      <c r="AM29" s="64"/>
      <c r="AN29" s="64"/>
      <c r="AO29" s="64"/>
      <c r="AP29" s="64"/>
      <c r="AQ29" s="64"/>
      <c r="AR29" s="64">
        <f>IF(ISBLANK($A$1),"",CONCATENATE(TEXT(AR28/$B$1,"0,00")," ",$A$1))</f>
      </c>
      <c r="AS29" s="64"/>
      <c r="AT29" s="64"/>
      <c r="AU29" s="64"/>
      <c r="AV29" s="64"/>
      <c r="AW29" s="64"/>
      <c r="AX29" s="64">
        <f>IF(ISBLANK($A$1),"",CONCATENATE(TEXT(AX28/$B$1,"0,00")," ",$A$1))</f>
      </c>
      <c r="AY29" s="29"/>
      <c r="AZ29" s="41"/>
      <c r="BA29" s="41"/>
      <c r="BB29" s="41"/>
    </row>
    <row r="30" spans="1:54" ht="12.75" customHeight="1" hidden="1">
      <c r="A30" s="74"/>
      <c r="B30" s="71" t="s">
        <v>17</v>
      </c>
      <c r="C30" s="61">
        <f>SUM('[1]Лист1'!I6:I29)</f>
        <v>14793.16</v>
      </c>
      <c r="D30" s="62" t="str">
        <f>CONCATENATE(IF(E30&lt;&gt;0,CONCATENATE(TEXT(E30,"0,00"),"д."),""),IF(F30&lt;&gt;0,CONCATENATE(" ",TEXT(F30,"0,00"),"ч."),""))</f>
        <v>57,00д.</v>
      </c>
      <c r="E30" s="62">
        <f>SUM('[1]Лист1'!G6:G29)</f>
        <v>57</v>
      </c>
      <c r="F30" s="62">
        <f>SUM('[1]Лист1'!H6:H29)</f>
        <v>0</v>
      </c>
      <c r="G30" s="61"/>
      <c r="H30" s="61"/>
      <c r="I30" s="75"/>
      <c r="J30" s="61">
        <f>SUM('[1]Лист1'!P6:P29)</f>
        <v>4422.25</v>
      </c>
      <c r="K30" s="62" t="str">
        <f>CONCATENATE(IF(L30&lt;&gt;0,CONCATENATE(TEXT(L30,"0,00"),"д."),""),IF(M30&lt;&gt;0,CONCATENATE(" ",TEXT(M30,"0,00"),"ч."),""))</f>
        <v>36,00д.</v>
      </c>
      <c r="L30" s="62">
        <f>SUM('[1]Лист1'!N6:N29)</f>
        <v>36</v>
      </c>
      <c r="M30" s="62">
        <f>SUM('[1]Лист1'!O6:O29)</f>
        <v>0</v>
      </c>
      <c r="N30" s="61"/>
      <c r="O30" s="61"/>
      <c r="P30" s="75"/>
      <c r="Q30" s="61">
        <f>SUM('[1]Лист1'!W6:W29)</f>
        <v>1121.05</v>
      </c>
      <c r="R30" s="62" t="str">
        <f>CONCATENATE(IF(S30&lt;&gt;0,CONCATENATE(TEXT(S30,"0,00"),"д."),""),IF(T30&lt;&gt;0,CONCATENATE(" ",TEXT(T30,"0,00"),"ч."),""))</f>
        <v>57,00д.</v>
      </c>
      <c r="S30" s="62">
        <f>SUM('[1]Лист1'!U6:U29)</f>
        <v>57</v>
      </c>
      <c r="T30" s="62">
        <f>SUM('[1]Лист1'!V6:V29)</f>
        <v>0</v>
      </c>
      <c r="U30" s="61"/>
      <c r="V30" s="61"/>
      <c r="W30" s="75"/>
      <c r="X30" s="61">
        <f>SUM('[1]Лист1'!AD6:AD29)</f>
        <v>5650.82</v>
      </c>
      <c r="Y30" s="62" t="str">
        <f>CONCATENATE(IF(Z30&lt;&gt;0,CONCATENATE(TEXT(Z30,"0,00"),"д."),""),IF(AA30&lt;&gt;0,CONCATENATE(" ",TEXT(AA30,"0,00"),"ч."),""))</f>
        <v>21,00д.</v>
      </c>
      <c r="Z30" s="62">
        <f>SUM('[1]Лист1'!AB6:AB29)</f>
        <v>21</v>
      </c>
      <c r="AA30" s="62">
        <f>SUM('[1]Лист1'!AC6:AC29)</f>
        <v>0</v>
      </c>
      <c r="AB30" s="61"/>
      <c r="AC30" s="61"/>
      <c r="AD30" s="75"/>
      <c r="AE30" s="61">
        <f>SUM('[1]Лист1'!AK6:AK29)</f>
        <v>500</v>
      </c>
      <c r="AF30" s="62" t="str">
        <f>CONCATENATE(IF(AG30&lt;&gt;0,CONCATENATE(TEXT(AG30,"0,00"),"д."),""),IF(AH30&lt;&gt;0,CONCATENATE(" ",TEXT(AH30,"0,00"),"ч."),""))</f>
        <v>21,00д.</v>
      </c>
      <c r="AG30" s="62">
        <f>SUM('[1]Лист1'!AI6:AI29)</f>
        <v>21</v>
      </c>
      <c r="AH30" s="62">
        <f>SUM('[1]Лист1'!AJ6:AJ29)</f>
        <v>0</v>
      </c>
      <c r="AI30" s="61"/>
      <c r="AJ30" s="61"/>
      <c r="AK30" s="75"/>
      <c r="AL30" s="10">
        <f>SUM('[1]Лист1'!AR6:AR29)</f>
        <v>26487.28</v>
      </c>
      <c r="AM30" s="62">
        <f>CONCATENATE(IF(AN30&lt;&gt;0,CONCATENATE(TEXT(AN30,"0,00"),"д."),""),IF(AO30&lt;&gt;0,CONCATENATE(" ",TEXT(AO30,"0,00"),"ч."),""))</f>
      </c>
      <c r="AN30" s="62">
        <f>SUM('[1]Лист1'!AP6:AP29)</f>
        <v>0</v>
      </c>
      <c r="AO30" s="62">
        <f>SUM('[1]Лист1'!AQ6:AQ29)</f>
        <v>0</v>
      </c>
      <c r="AP30" s="61"/>
      <c r="AQ30" s="61"/>
      <c r="AR30" s="75"/>
      <c r="AS30" s="62">
        <f>CONCATENATE(IF(AT30&lt;&gt;0,CONCATENATE(TEXT(AT30,"0,00"),"д."),""),IF(AU30&lt;&gt;0,CONCATENATE(" ",TEXT(AU30,"0,00"),"ч."),""))</f>
      </c>
      <c r="AT30" s="62">
        <f>SUM('[1]Лист1'!AW6:AW29)</f>
        <v>0</v>
      </c>
      <c r="AU30" s="62">
        <f>SUM('[1]Лист1'!AX6:AX29)</f>
        <v>0</v>
      </c>
      <c r="AV30" s="61"/>
      <c r="AW30" s="61"/>
      <c r="AX30" s="75"/>
      <c r="AY30" s="29"/>
      <c r="AZ30" s="41"/>
      <c r="BA30" s="41"/>
      <c r="BB30" s="41"/>
    </row>
    <row r="31" spans="1:54" ht="12.75" customHeight="1" hidden="1">
      <c r="A31" s="76"/>
      <c r="B31" s="77"/>
      <c r="C31" s="78">
        <f>IF(OR(ISBLANK($A$1),C30=0),"",CONCATENATE(TEXT(C30/$B$1,"0,00")," ",$A$1))</f>
      </c>
      <c r="D31" s="78"/>
      <c r="E31" s="78"/>
      <c r="F31" s="78"/>
      <c r="G31" s="78"/>
      <c r="H31" s="78"/>
      <c r="I31" s="78">
        <f>IF(ISBLANK($A$1),"",CONCATENATE(TEXT(I30/$B$1,"0,00")," ",$A$1))</f>
      </c>
      <c r="J31" s="78">
        <f>IF(OR(ISBLANK($A$1),J30=0),"",CONCATENATE(TEXT(J30/$B$1,"0,00")," ",$A$1))</f>
      </c>
      <c r="K31" s="78"/>
      <c r="L31" s="78"/>
      <c r="M31" s="78"/>
      <c r="N31" s="78"/>
      <c r="O31" s="78"/>
      <c r="P31" s="78">
        <f>IF(ISBLANK($A$1),"",CONCATENATE(TEXT(P30/$B$1,"0,00")," ",$A$1))</f>
      </c>
      <c r="Q31" s="78">
        <f>IF(OR(ISBLANK($A$1),Q30=0),"",CONCATENATE(TEXT(Q30/$B$1,"0,00")," ",$A$1))</f>
      </c>
      <c r="R31" s="78"/>
      <c r="S31" s="78"/>
      <c r="T31" s="78"/>
      <c r="U31" s="78"/>
      <c r="V31" s="78"/>
      <c r="W31" s="78">
        <f>IF(ISBLANK($A$1),"",CONCATENATE(TEXT(W30/$B$1,"0,00")," ",$A$1))</f>
      </c>
      <c r="X31" s="78">
        <f>IF(OR(ISBLANK($A$1),X30=0),"",CONCATENATE(TEXT(X30/$B$1,"0,00")," ",$A$1))</f>
      </c>
      <c r="Y31" s="78"/>
      <c r="Z31" s="78"/>
      <c r="AA31" s="78"/>
      <c r="AB31" s="78"/>
      <c r="AC31" s="78"/>
      <c r="AD31" s="78">
        <f>IF(ISBLANK($A$1),"",CONCATENATE(TEXT(AD30/$B$1,"0,00")," ",$A$1))</f>
      </c>
      <c r="AE31" s="78">
        <f>IF(OR(ISBLANK($A$1),AE30=0),"",CONCATENATE(TEXT(AE30/$B$1,"0,00")," ",$A$1))</f>
      </c>
      <c r="AF31" s="78"/>
      <c r="AG31" s="78"/>
      <c r="AH31" s="78"/>
      <c r="AI31" s="78"/>
      <c r="AJ31" s="78"/>
      <c r="AK31" s="78">
        <f>IF(ISBLANK($A$1),"",CONCATENATE(TEXT(AK30/$B$1,"0,00")," ",$A$1))</f>
      </c>
      <c r="AL31" s="13">
        <f>IF(OR(ISBLANK($A$1),AL30=0),"",CONCATENATE(TEXT(AL30/$B$1,"0,00")," ",$A$1))</f>
      </c>
      <c r="AM31" s="79"/>
      <c r="AN31" s="79"/>
      <c r="AO31" s="79"/>
      <c r="AP31" s="79"/>
      <c r="AQ31" s="79"/>
      <c r="AR31" s="79">
        <f>IF(ISBLANK($A$1),"",CONCATENATE(TEXT(AR30/$B$1,"0,00")," ",$A$1))</f>
      </c>
      <c r="AS31" s="79"/>
      <c r="AT31" s="79"/>
      <c r="AU31" s="79"/>
      <c r="AV31" s="79"/>
      <c r="AW31" s="79"/>
      <c r="AX31" s="79">
        <f>IF(ISBLANK($A$1),"",CONCATENATE(TEXT(AX30/$B$1,"0,00")," ",$A$1))</f>
      </c>
      <c r="AY31" s="29"/>
      <c r="AZ31" s="41"/>
      <c r="BA31" s="41"/>
      <c r="BB31" s="41"/>
    </row>
    <row r="32" spans="1:54" ht="17.25" customHeight="1" thickBot="1">
      <c r="A32" s="80"/>
      <c r="B32" s="81" t="s">
        <v>18</v>
      </c>
      <c r="C32" s="82">
        <f>SUM('[1]Лист1'!I6:I31)</f>
        <v>14793.16</v>
      </c>
      <c r="D32" s="83" t="str">
        <f>CONCATENATE(IF(E32&lt;&gt;0,CONCATENATE(TEXT(E32,"0,00"),"д."),""),IF(F32&lt;&gt;0,CONCATENATE(" ",TEXT(F32,"0,00"),"ч."),""))</f>
        <v>57,00д.</v>
      </c>
      <c r="E32" s="84">
        <f>SUM('[1]Лист1'!G6:G31)</f>
        <v>57</v>
      </c>
      <c r="F32" s="84">
        <f>SUM('[1]Лист1'!H6:H31)</f>
        <v>0</v>
      </c>
      <c r="G32" s="82"/>
      <c r="H32" s="82"/>
      <c r="I32" s="85"/>
      <c r="J32" s="82">
        <f>SUM('[1]Лист1'!P6:P31)</f>
        <v>4422.25</v>
      </c>
      <c r="K32" s="83" t="str">
        <f>CONCATENATE(IF(L32&lt;&gt;0,CONCATENATE(TEXT(L32,"0,00"),"д."),""),IF(M32&lt;&gt;0,CONCATENATE(" ",TEXT(M32,"0,00"),"ч."),""))</f>
        <v>36,00д.</v>
      </c>
      <c r="L32" s="84">
        <f>SUM('[1]Лист1'!N6:N31)</f>
        <v>36</v>
      </c>
      <c r="M32" s="84">
        <f>SUM('[1]Лист1'!O6:O31)</f>
        <v>0</v>
      </c>
      <c r="N32" s="82"/>
      <c r="O32" s="82"/>
      <c r="P32" s="85"/>
      <c r="Q32" s="82">
        <f>SUM('[1]Лист1'!W6:W31)</f>
        <v>1121.05</v>
      </c>
      <c r="R32" s="83" t="str">
        <f>CONCATENATE(IF(S32&lt;&gt;0,CONCATENATE(TEXT(S32,"0,00"),"д."),""),IF(T32&lt;&gt;0,CONCATENATE(" ",TEXT(T32,"0,00"),"ч."),""))</f>
        <v>57,00д.</v>
      </c>
      <c r="S32" s="84">
        <f>SUM('[1]Лист1'!U6:U31)</f>
        <v>57</v>
      </c>
      <c r="T32" s="84">
        <f>SUM('[1]Лист1'!V6:V31)</f>
        <v>0</v>
      </c>
      <c r="U32" s="82"/>
      <c r="V32" s="82"/>
      <c r="W32" s="85"/>
      <c r="X32" s="82">
        <f>SUM('[1]Лист1'!AD6:AD31)</f>
        <v>5650.82</v>
      </c>
      <c r="Y32" s="83" t="str">
        <f>CONCATENATE(IF(Z32&lt;&gt;0,CONCATENATE(TEXT(Z32,"0,00"),"д."),""),IF(AA32&lt;&gt;0,CONCATENATE(" ",TEXT(AA32,"0,00"),"ч."),""))</f>
        <v>21,00д.</v>
      </c>
      <c r="Z32" s="84">
        <f>SUM('[1]Лист1'!AB6:AB31)</f>
        <v>21</v>
      </c>
      <c r="AA32" s="84">
        <f>SUM('[1]Лист1'!AC6:AC31)</f>
        <v>0</v>
      </c>
      <c r="AB32" s="82"/>
      <c r="AC32" s="82"/>
      <c r="AD32" s="85"/>
      <c r="AE32" s="82">
        <f>SUM('[1]Лист1'!AK6:AK31)</f>
        <v>500</v>
      </c>
      <c r="AF32" s="83" t="str">
        <f>CONCATENATE(IF(AG32&lt;&gt;0,CONCATENATE(TEXT(AG32,"0,00"),"д."),""),IF(AH32&lt;&gt;0,CONCATENATE(" ",TEXT(AH32,"0,00"),"ч."),""))</f>
        <v>21,00д.</v>
      </c>
      <c r="AG32" s="84">
        <f>SUM('[1]Лист1'!AI6:AI31)</f>
        <v>21</v>
      </c>
      <c r="AH32" s="84">
        <f>SUM('[1]Лист1'!AJ6:AJ31)</f>
        <v>0</v>
      </c>
      <c r="AI32" s="82"/>
      <c r="AJ32" s="82"/>
      <c r="AK32" s="85"/>
      <c r="AL32" s="14">
        <f>SUM('[1]Лист1'!AR6:AR31)</f>
        <v>26487.28</v>
      </c>
      <c r="AM32" s="86">
        <f>CONCATENATE(IF(AN32&lt;&gt;0,CONCATENATE(TEXT(AN32,"0,00"),"д."),""),IF(AO32&lt;&gt;0,CONCATENATE(" ",TEXT(AO32,"0,00"),"ч."),""))</f>
      </c>
      <c r="AN32" s="87">
        <f>SUM('[1]Лист1'!AP6:AP31)</f>
        <v>0</v>
      </c>
      <c r="AO32" s="87">
        <f>SUM('[1]Лист1'!AQ6:AQ31)</f>
        <v>0</v>
      </c>
      <c r="AP32" s="61"/>
      <c r="AQ32" s="61"/>
      <c r="AR32" s="75"/>
      <c r="AS32" s="62">
        <f>CONCATENATE(IF(AT32&lt;&gt;0,CONCATENATE(TEXT(AT32,"0,00"),"д."),""),IF(AU32&lt;&gt;0,CONCATENATE(" ",TEXT(AU32,"0,00"),"ч."),""))</f>
      </c>
      <c r="AT32" s="87">
        <f>SUM('[1]Лист1'!AW6:AW31)</f>
        <v>0</v>
      </c>
      <c r="AU32" s="87">
        <f>SUM('[1]Лист1'!AX6:AX31)</f>
        <v>0</v>
      </c>
      <c r="AV32" s="61"/>
      <c r="AW32" s="61"/>
      <c r="AX32" s="75"/>
      <c r="AY32" s="29"/>
      <c r="AZ32" s="41"/>
      <c r="BA32" s="41"/>
      <c r="BB32" s="41"/>
    </row>
    <row r="33" spans="1:54" ht="12.75" customHeight="1" hidden="1">
      <c r="A33" s="41"/>
      <c r="B33" s="29"/>
      <c r="C33" s="88"/>
      <c r="D33" s="88" t="s">
        <v>19</v>
      </c>
      <c r="E33" s="88"/>
      <c r="F33" s="88"/>
      <c r="G33" s="88"/>
      <c r="H33" s="88"/>
      <c r="I33" s="29"/>
      <c r="J33" s="88"/>
      <c r="K33" s="88" t="s">
        <v>19</v>
      </c>
      <c r="L33" s="88"/>
      <c r="M33" s="88"/>
      <c r="N33" s="88"/>
      <c r="O33" s="88"/>
      <c r="P33" s="29"/>
      <c r="Q33" s="88"/>
      <c r="R33" s="88" t="s">
        <v>19</v>
      </c>
      <c r="S33" s="88"/>
      <c r="T33" s="88"/>
      <c r="U33" s="88"/>
      <c r="V33" s="88"/>
      <c r="W33" s="29"/>
      <c r="X33" s="88"/>
      <c r="Y33" s="88" t="s">
        <v>19</v>
      </c>
      <c r="Z33" s="88"/>
      <c r="AA33" s="88"/>
      <c r="AB33" s="88"/>
      <c r="AC33" s="88"/>
      <c r="AD33" s="29"/>
      <c r="AE33" s="88"/>
      <c r="AF33" s="88" t="s">
        <v>19</v>
      </c>
      <c r="AG33" s="88"/>
      <c r="AH33" s="88"/>
      <c r="AI33" s="88"/>
      <c r="AJ33" s="88"/>
      <c r="AK33" s="29"/>
      <c r="AL33" s="88"/>
      <c r="AM33" s="88" t="s">
        <v>19</v>
      </c>
      <c r="AN33" s="88"/>
      <c r="AO33" s="88"/>
      <c r="AP33" s="88"/>
      <c r="AQ33" s="88"/>
      <c r="AR33" s="29"/>
      <c r="AS33" s="88" t="s">
        <v>19</v>
      </c>
      <c r="AT33" s="88"/>
      <c r="AU33" s="88"/>
      <c r="AV33" s="88"/>
      <c r="AW33" s="88"/>
      <c r="AX33" s="29"/>
      <c r="AY33" s="29"/>
      <c r="AZ33" s="41"/>
      <c r="BA33" s="41"/>
      <c r="BB33" s="41"/>
    </row>
    <row r="34" spans="2:13" s="41" customFormat="1" ht="15.75">
      <c r="B34" s="29"/>
      <c r="C34" s="88"/>
      <c r="D34" s="88"/>
      <c r="E34" s="88"/>
      <c r="F34" s="88"/>
      <c r="G34" s="88"/>
      <c r="H34" s="88"/>
      <c r="I34" s="29"/>
      <c r="J34" s="29"/>
      <c r="K34" s="29"/>
      <c r="L34" s="29"/>
      <c r="M34" s="29"/>
    </row>
    <row r="35" spans="1:38" s="20" customFormat="1" ht="16.5" customHeight="1">
      <c r="A35" s="15" t="str">
        <f>CHAR(160)</f>
        <v> </v>
      </c>
      <c r="B35" s="16" t="s">
        <v>21</v>
      </c>
      <c r="C35" s="17"/>
      <c r="D35" s="17"/>
      <c r="E35" s="17"/>
      <c r="F35" s="17"/>
      <c r="G35" s="17"/>
      <c r="H35" s="17"/>
      <c r="I35" s="16"/>
      <c r="J35" s="16"/>
      <c r="K35" s="16"/>
      <c r="L35" s="16"/>
      <c r="M35" s="18"/>
      <c r="N35" s="19"/>
      <c r="O35" s="19"/>
      <c r="P35" s="19"/>
      <c r="AL35" s="21">
        <v>5827.2</v>
      </c>
    </row>
    <row r="36" spans="31:38" ht="12.75" customHeight="1" thickBot="1">
      <c r="AE36" s="89"/>
      <c r="AL36" s="90"/>
    </row>
    <row r="37" spans="31:50" ht="12.75" customHeight="1" thickBot="1">
      <c r="AE37" s="91"/>
      <c r="AF37" s="91"/>
      <c r="AG37" s="91"/>
      <c r="AH37" s="91"/>
      <c r="AI37" s="91"/>
      <c r="AJ37" s="91"/>
      <c r="AK37" s="91"/>
      <c r="AL37" s="92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</row>
    <row r="38" spans="31:38" ht="12.75" customHeight="1" thickBot="1">
      <c r="AE38" s="91"/>
      <c r="AF38" s="91"/>
      <c r="AG38" s="91"/>
      <c r="AH38" s="91"/>
      <c r="AI38" s="91"/>
      <c r="AJ38" s="91"/>
      <c r="AK38" s="91"/>
      <c r="AL38" s="92"/>
    </row>
    <row r="39" spans="24:50" ht="12.75" customHeight="1" thickBot="1">
      <c r="X39" s="94"/>
      <c r="AE39" s="91"/>
      <c r="AF39" s="91"/>
      <c r="AG39" s="91"/>
      <c r="AH39" s="91"/>
      <c r="AI39" s="91"/>
      <c r="AJ39" s="91"/>
      <c r="AK39" s="91"/>
      <c r="AL39" s="92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</row>
    <row r="40" spans="24:38" ht="12.75" customHeight="1" thickBot="1">
      <c r="X40" s="94"/>
      <c r="AE40" s="91"/>
      <c r="AF40" s="91"/>
      <c r="AG40" s="91"/>
      <c r="AH40" s="91"/>
      <c r="AI40" s="91"/>
      <c r="AJ40" s="91"/>
      <c r="AK40" s="91"/>
      <c r="AL40" s="91"/>
    </row>
    <row r="41" spans="31:50" ht="12.75" customHeight="1" thickBot="1">
      <c r="AE41" s="91"/>
      <c r="AF41" s="91"/>
      <c r="AG41" s="91"/>
      <c r="AH41" s="91"/>
      <c r="AI41" s="91"/>
      <c r="AJ41" s="91"/>
      <c r="AK41" s="91"/>
      <c r="AL41" s="92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</row>
    <row r="42" spans="31:38" ht="12.75" customHeight="1" thickBot="1">
      <c r="AE42" s="91"/>
      <c r="AF42" s="91"/>
      <c r="AG42" s="91"/>
      <c r="AH42" s="91"/>
      <c r="AI42" s="91"/>
      <c r="AJ42" s="91"/>
      <c r="AK42" s="91"/>
      <c r="AL42" s="91"/>
    </row>
    <row r="43" spans="31:50" ht="12.75" customHeight="1" thickBot="1">
      <c r="AE43" s="91"/>
      <c r="AF43" s="91"/>
      <c r="AG43" s="91"/>
      <c r="AH43" s="91"/>
      <c r="AI43" s="91"/>
      <c r="AJ43" s="91"/>
      <c r="AK43" s="91"/>
      <c r="AL43" s="92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</row>
    <row r="44" spans="31:38" ht="12.75" customHeight="1">
      <c r="AE44" s="91"/>
      <c r="AF44" s="91"/>
      <c r="AG44" s="91"/>
      <c r="AH44" s="91"/>
      <c r="AI44" s="91"/>
      <c r="AJ44" s="91"/>
      <c r="AK44" s="91"/>
      <c r="AL44" s="91"/>
    </row>
    <row r="46" ht="12.75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9"/>
  <sheetViews>
    <sheetView zoomScalePageLayoutView="0" workbookViewId="0" topLeftCell="A1">
      <selection activeCell="U30" sqref="U30"/>
    </sheetView>
  </sheetViews>
  <sheetFormatPr defaultColWidth="9.140625" defaultRowHeight="12.75"/>
  <cols>
    <col min="1" max="1" width="7.28125" style="25" customWidth="1"/>
    <col min="2" max="2" width="40.7109375" style="25" customWidth="1"/>
    <col min="3" max="6" width="12.7109375" style="25" customWidth="1"/>
    <col min="7" max="11" width="12.7109375" style="25" hidden="1" customWidth="1"/>
    <col min="12" max="12" width="0" style="25" hidden="1" customWidth="1"/>
    <col min="13" max="13" width="11.140625" style="25" customWidth="1"/>
    <col min="14" max="14" width="12.7109375" style="25" customWidth="1"/>
    <col min="15" max="19" width="12.7109375" style="25" hidden="1" customWidth="1"/>
    <col min="20" max="20" width="0" style="25" hidden="1" customWidth="1"/>
    <col min="21" max="21" width="17.421875" style="25" customWidth="1"/>
    <col min="22" max="26" width="12.7109375" style="25" hidden="1" customWidth="1"/>
    <col min="27" max="27" width="0" style="25" hidden="1" customWidth="1"/>
    <col min="28" max="32" width="12.7109375" style="25" hidden="1" customWidth="1"/>
    <col min="33" max="33" width="0" style="25" hidden="1" customWidth="1"/>
    <col min="34" max="36" width="9.140625" style="25" customWidth="1"/>
    <col min="37" max="37" width="8.57421875" style="25" customWidth="1"/>
    <col min="38" max="16384" width="9.140625" style="25" customWidth="1"/>
  </cols>
  <sheetData>
    <row r="1" spans="1:21" ht="12.75" customHeight="1">
      <c r="A1" s="22"/>
      <c r="B1" s="1">
        <v>1</v>
      </c>
      <c r="C1" s="23"/>
      <c r="D1" s="24"/>
      <c r="U1" s="2">
        <v>2</v>
      </c>
    </row>
    <row r="2" spans="1:16" ht="18.75" customHeight="1">
      <c r="A2" s="26" t="s">
        <v>34</v>
      </c>
      <c r="B2" s="1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7"/>
      <c r="P2" s="27"/>
    </row>
    <row r="3" spans="1:16" ht="12.75" customHeight="1">
      <c r="A3" s="28"/>
      <c r="B3" s="26" t="s">
        <v>28</v>
      </c>
      <c r="C3" s="23"/>
      <c r="D3" s="23"/>
      <c r="E3" s="23"/>
      <c r="F3" s="23"/>
      <c r="G3" s="23"/>
      <c r="H3" s="23"/>
      <c r="I3" s="28"/>
      <c r="J3" s="28"/>
      <c r="K3" s="28"/>
      <c r="L3" s="28"/>
      <c r="M3" s="28"/>
      <c r="N3" s="28"/>
      <c r="O3" s="23"/>
      <c r="P3" s="23"/>
    </row>
    <row r="4" spans="1:21" ht="12.75" customHeight="1" thickBot="1">
      <c r="A4" s="27"/>
      <c r="B4" s="29"/>
      <c r="C4" s="29"/>
      <c r="D4" s="29"/>
      <c r="U4" s="3" t="s">
        <v>29</v>
      </c>
    </row>
    <row r="5" spans="1:37" ht="35.25" customHeight="1" thickBot="1">
      <c r="A5" s="30" t="s">
        <v>36</v>
      </c>
      <c r="B5" s="31" t="s">
        <v>0</v>
      </c>
      <c r="C5" s="96" t="s">
        <v>1</v>
      </c>
      <c r="D5" s="96" t="s">
        <v>2</v>
      </c>
      <c r="E5" s="96" t="s">
        <v>3</v>
      </c>
      <c r="F5" s="96" t="s">
        <v>4</v>
      </c>
      <c r="G5" s="96"/>
      <c r="H5" s="96"/>
      <c r="I5" s="96"/>
      <c r="J5" s="96"/>
      <c r="K5" s="96"/>
      <c r="L5" s="96"/>
      <c r="M5" s="96" t="s">
        <v>23</v>
      </c>
      <c r="N5" s="36" t="s">
        <v>35</v>
      </c>
      <c r="O5" s="100"/>
      <c r="P5" s="100"/>
      <c r="Q5" s="100"/>
      <c r="R5" s="100"/>
      <c r="S5" s="100"/>
      <c r="T5" s="39"/>
      <c r="U5" s="4" t="s">
        <v>5</v>
      </c>
      <c r="V5" s="37"/>
      <c r="W5" s="38"/>
      <c r="X5" s="39"/>
      <c r="Y5" s="39"/>
      <c r="Z5" s="39"/>
      <c r="AA5" s="40"/>
      <c r="AB5" s="37"/>
      <c r="AC5" s="38"/>
      <c r="AD5" s="39"/>
      <c r="AE5" s="39"/>
      <c r="AF5" s="39"/>
      <c r="AG5" s="40"/>
      <c r="AH5" s="29"/>
      <c r="AI5" s="41"/>
      <c r="AJ5" s="41"/>
      <c r="AK5" s="41"/>
    </row>
    <row r="6" spans="1:37" ht="18.75" customHeight="1" hidden="1" thickBot="1">
      <c r="A6" s="42"/>
      <c r="B6" s="43"/>
      <c r="C6" s="43"/>
      <c r="D6" s="43"/>
      <c r="E6" s="43"/>
      <c r="F6" s="43"/>
      <c r="G6" s="43"/>
      <c r="H6" s="44"/>
      <c r="I6" s="45"/>
      <c r="J6" s="45"/>
      <c r="K6" s="45"/>
      <c r="L6" s="46"/>
      <c r="M6" s="46"/>
      <c r="N6" s="43"/>
      <c r="O6" s="43"/>
      <c r="P6" s="44"/>
      <c r="Q6" s="45"/>
      <c r="R6" s="45"/>
      <c r="S6" s="45"/>
      <c r="T6" s="46"/>
      <c r="U6" s="5"/>
      <c r="V6" s="43" t="s">
        <v>6</v>
      </c>
      <c r="W6" s="44"/>
      <c r="X6" s="45"/>
      <c r="Y6" s="45"/>
      <c r="Z6" s="45"/>
      <c r="AA6" s="46"/>
      <c r="AB6" s="43" t="s">
        <v>6</v>
      </c>
      <c r="AC6" s="44"/>
      <c r="AD6" s="45"/>
      <c r="AE6" s="45"/>
      <c r="AF6" s="45"/>
      <c r="AG6" s="46"/>
      <c r="AH6" s="29"/>
      <c r="AI6" s="41"/>
      <c r="AJ6" s="41"/>
      <c r="AK6" s="41"/>
    </row>
    <row r="7" spans="1:34" ht="21.75" customHeight="1" thickBot="1">
      <c r="A7" s="47"/>
      <c r="B7" s="48" t="s">
        <v>24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6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50"/>
    </row>
    <row r="8" spans="1:37" ht="18.75" customHeight="1" hidden="1" thickBot="1">
      <c r="A8" s="51" t="s">
        <v>8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7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29"/>
      <c r="AI8" s="41"/>
      <c r="AJ8" s="41"/>
      <c r="AK8" s="41"/>
    </row>
    <row r="9" spans="1:34" s="59" customFormat="1" ht="26.25" customHeight="1">
      <c r="A9" s="97">
        <v>1</v>
      </c>
      <c r="B9" s="55" t="s">
        <v>22</v>
      </c>
      <c r="C9" s="56">
        <v>0</v>
      </c>
      <c r="D9" s="56">
        <v>0</v>
      </c>
      <c r="E9" s="56">
        <v>0</v>
      </c>
      <c r="F9" s="56">
        <v>0</v>
      </c>
      <c r="G9" s="58"/>
      <c r="H9" s="58"/>
      <c r="I9" s="58"/>
      <c r="J9" s="58"/>
      <c r="K9" s="58"/>
      <c r="L9" s="56"/>
      <c r="M9" s="56">
        <v>0</v>
      </c>
      <c r="N9" s="56">
        <v>0</v>
      </c>
      <c r="O9" s="58"/>
      <c r="P9" s="58"/>
      <c r="Q9" s="58"/>
      <c r="R9" s="58"/>
      <c r="S9" s="58"/>
      <c r="T9" s="56"/>
      <c r="U9" s="8">
        <f>SUM(C9:T9)</f>
        <v>0</v>
      </c>
      <c r="V9" s="58" t="s">
        <v>10</v>
      </c>
      <c r="W9" s="58"/>
      <c r="X9" s="58"/>
      <c r="Y9" s="58"/>
      <c r="Z9" s="58"/>
      <c r="AA9" s="56">
        <v>513.16</v>
      </c>
      <c r="AB9" s="58" t="s">
        <v>10</v>
      </c>
      <c r="AC9" s="58"/>
      <c r="AD9" s="58"/>
      <c r="AE9" s="58"/>
      <c r="AF9" s="58"/>
      <c r="AG9" s="56">
        <v>413.09</v>
      </c>
      <c r="AH9" s="29"/>
    </row>
    <row r="10" spans="1:34" s="41" customFormat="1" ht="16.5" hidden="1" thickBot="1">
      <c r="A10" s="68"/>
      <c r="B10" s="55" t="s">
        <v>20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8">
        <f aca="true" t="shared" si="0" ref="U10:U15">SUM(C10:T10)</f>
        <v>0</v>
      </c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29"/>
    </row>
    <row r="11" spans="1:37" ht="18.75" customHeight="1" hidden="1">
      <c r="A11" s="70" t="s">
        <v>10</v>
      </c>
      <c r="B11" s="55" t="s">
        <v>20</v>
      </c>
      <c r="C11" s="61">
        <f>SUM('[1]Лист1'!I6:I11)</f>
        <v>321.05</v>
      </c>
      <c r="D11" s="61">
        <f>SUM('[1]Лист1'!P6:P11)</f>
        <v>160.53</v>
      </c>
      <c r="E11" s="61">
        <f>SUM('[1]Лист1'!W6:W11)</f>
        <v>31.58</v>
      </c>
      <c r="F11" s="61"/>
      <c r="G11" s="62"/>
      <c r="H11" s="62"/>
      <c r="I11" s="62"/>
      <c r="J11" s="61"/>
      <c r="K11" s="61"/>
      <c r="L11" s="63"/>
      <c r="M11" s="63"/>
      <c r="N11" s="61"/>
      <c r="O11" s="62"/>
      <c r="P11" s="62"/>
      <c r="Q11" s="62"/>
      <c r="R11" s="61"/>
      <c r="S11" s="61"/>
      <c r="T11" s="63"/>
      <c r="U11" s="8">
        <f t="shared" si="0"/>
        <v>513.1600000000001</v>
      </c>
      <c r="V11" s="62">
        <f>CONCATENATE(IF(W11&lt;&gt;0,CONCATENATE(TEXT(W11,"0,00"),"д."),""),IF(X11&lt;&gt;0,CONCATENATE(" ",TEXT(X11,"0,00"),"ч."),""))</f>
      </c>
      <c r="W11" s="62">
        <f>SUM('[1]Лист1'!AP6:AP11)</f>
        <v>0</v>
      </c>
      <c r="X11" s="62">
        <f>SUM('[1]Лист1'!AQ6:AQ11)</f>
        <v>0</v>
      </c>
      <c r="Y11" s="61"/>
      <c r="Z11" s="61"/>
      <c r="AA11" s="63"/>
      <c r="AB11" s="62">
        <f>CONCATENATE(IF(AC11&lt;&gt;0,CONCATENATE(TEXT(AC11,"0,00"),"д."),""),IF(AD11&lt;&gt;0,CONCATENATE(" ",TEXT(AD11,"0,00"),"ч."),""))</f>
      </c>
      <c r="AC11" s="62">
        <f>SUM('[1]Лист1'!AW6:AW11)</f>
        <v>0</v>
      </c>
      <c r="AD11" s="62">
        <f>SUM('[1]Лист1'!AX6:AX11)</f>
        <v>0</v>
      </c>
      <c r="AE11" s="61"/>
      <c r="AF11" s="61"/>
      <c r="AG11" s="63"/>
      <c r="AH11" s="29"/>
      <c r="AI11" s="41"/>
      <c r="AJ11" s="41"/>
      <c r="AK11" s="41"/>
    </row>
    <row r="12" spans="1:37" ht="18.75" customHeight="1" hidden="1" thickBot="1">
      <c r="A12" s="72"/>
      <c r="B12" s="55" t="s">
        <v>20</v>
      </c>
      <c r="C12" s="64">
        <f>IF(OR(ISBLANK($A$1),C11=0),"",CONCATENATE(TEXT(C11/$B$1,"0,00")," ",$A$1))</f>
      </c>
      <c r="D12" s="64">
        <f>IF(OR(ISBLANK($A$1),D11=0),"",CONCATENATE(TEXT(D11/$B$1,"0,00")," ",$A$1))</f>
      </c>
      <c r="E12" s="64">
        <f>IF(OR(ISBLANK($A$1),E11=0),"",CONCATENATE(TEXT(E11/$B$1,"0,00")," ",$A$1))</f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8">
        <f t="shared" si="0"/>
        <v>0</v>
      </c>
      <c r="V12" s="64"/>
      <c r="W12" s="64"/>
      <c r="X12" s="64"/>
      <c r="Y12" s="64"/>
      <c r="Z12" s="64"/>
      <c r="AA12" s="64">
        <f>IF(ISBLANK($A$1),"",CONCATENATE(TEXT(AA11/$B$1,"0,00")," ",$A$1))</f>
      </c>
      <c r="AB12" s="64"/>
      <c r="AC12" s="64"/>
      <c r="AD12" s="64"/>
      <c r="AE12" s="64"/>
      <c r="AF12" s="64"/>
      <c r="AG12" s="64">
        <f>IF(ISBLANK($A$1),"",CONCATENATE(TEXT(AG11/$B$1,"0,00")," ",$A$1))</f>
      </c>
      <c r="AH12" s="29"/>
      <c r="AI12" s="41"/>
      <c r="AJ12" s="41"/>
      <c r="AK12" s="41"/>
    </row>
    <row r="13" spans="1:37" ht="18.75" customHeight="1" hidden="1" thickBot="1">
      <c r="A13" s="51" t="s">
        <v>12</v>
      </c>
      <c r="B13" s="55" t="s">
        <v>20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8">
        <f t="shared" si="0"/>
        <v>0</v>
      </c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29"/>
      <c r="AI13" s="41"/>
      <c r="AJ13" s="41"/>
      <c r="AK13" s="41"/>
    </row>
    <row r="14" spans="1:34" s="59" customFormat="1" ht="30.75" customHeight="1">
      <c r="A14" s="97">
        <v>2</v>
      </c>
      <c r="B14" s="55" t="s">
        <v>20</v>
      </c>
      <c r="C14" s="56">
        <v>5300</v>
      </c>
      <c r="D14" s="56"/>
      <c r="E14" s="56">
        <v>200</v>
      </c>
      <c r="F14" s="56"/>
      <c r="G14" s="58"/>
      <c r="H14" s="58"/>
      <c r="I14" s="58"/>
      <c r="J14" s="58"/>
      <c r="K14" s="58"/>
      <c r="L14" s="56"/>
      <c r="M14" s="56">
        <v>86.26</v>
      </c>
      <c r="N14" s="56">
        <v>413.74</v>
      </c>
      <c r="O14" s="58" t="s">
        <v>13</v>
      </c>
      <c r="P14" s="58"/>
      <c r="Q14" s="58"/>
      <c r="R14" s="58">
        <v>21</v>
      </c>
      <c r="S14" s="58"/>
      <c r="T14" s="56">
        <v>500</v>
      </c>
      <c r="U14" s="8">
        <f t="shared" si="0"/>
        <v>6521</v>
      </c>
      <c r="V14" s="58" t="s">
        <v>10</v>
      </c>
      <c r="W14" s="58"/>
      <c r="X14" s="58"/>
      <c r="Y14" s="58"/>
      <c r="Z14" s="58"/>
      <c r="AA14" s="56">
        <v>6000</v>
      </c>
      <c r="AB14" s="58" t="s">
        <v>10</v>
      </c>
      <c r="AC14" s="58"/>
      <c r="AD14" s="58"/>
      <c r="AE14" s="58"/>
      <c r="AF14" s="58"/>
      <c r="AG14" s="56">
        <v>3000</v>
      </c>
      <c r="AH14" s="29"/>
    </row>
    <row r="15" spans="1:34" s="41" customFormat="1" ht="15.75" hidden="1">
      <c r="A15" s="68"/>
      <c r="B15" s="55" t="s">
        <v>20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8">
        <f t="shared" si="0"/>
        <v>0</v>
      </c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29"/>
    </row>
    <row r="16" spans="1:34" s="59" customFormat="1" ht="29.25" customHeight="1">
      <c r="A16" s="97">
        <v>3</v>
      </c>
      <c r="B16" s="55" t="s">
        <v>20</v>
      </c>
      <c r="C16" s="56">
        <v>5300</v>
      </c>
      <c r="D16" s="56">
        <v>2650</v>
      </c>
      <c r="E16" s="56">
        <v>600</v>
      </c>
      <c r="F16" s="56"/>
      <c r="G16" s="58"/>
      <c r="H16" s="58"/>
      <c r="I16" s="58"/>
      <c r="J16" s="58"/>
      <c r="K16" s="58"/>
      <c r="L16" s="56"/>
      <c r="M16" s="56">
        <v>86.26</v>
      </c>
      <c r="N16" s="56"/>
      <c r="O16" s="58"/>
      <c r="P16" s="58"/>
      <c r="Q16" s="58"/>
      <c r="R16" s="58"/>
      <c r="S16" s="58"/>
      <c r="T16" s="56"/>
      <c r="U16" s="8">
        <f aca="true" t="shared" si="1" ref="U16:U27">SUM(C16:T16)</f>
        <v>8636.26</v>
      </c>
      <c r="V16" s="58" t="s">
        <v>10</v>
      </c>
      <c r="W16" s="58"/>
      <c r="X16" s="58"/>
      <c r="Y16" s="58"/>
      <c r="Z16" s="58"/>
      <c r="AA16" s="56">
        <v>327.94</v>
      </c>
      <c r="AB16" s="58" t="s">
        <v>10</v>
      </c>
      <c r="AC16" s="58"/>
      <c r="AD16" s="58"/>
      <c r="AE16" s="58"/>
      <c r="AF16" s="58"/>
      <c r="AG16" s="56">
        <v>263.99</v>
      </c>
      <c r="AH16" s="29"/>
    </row>
    <row r="17" spans="1:34" s="41" customFormat="1" ht="16.5" hidden="1" thickBot="1">
      <c r="A17" s="68"/>
      <c r="B17" s="55" t="s">
        <v>20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8">
        <f t="shared" si="1"/>
        <v>0</v>
      </c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29"/>
    </row>
    <row r="18" spans="1:37" ht="18.75" customHeight="1" hidden="1">
      <c r="A18" s="70" t="s">
        <v>10</v>
      </c>
      <c r="B18" s="55" t="s">
        <v>20</v>
      </c>
      <c r="C18" s="61">
        <f>SUM('[1]Лист1'!I14:I18)</f>
        <v>5545.79</v>
      </c>
      <c r="D18" s="61">
        <f>SUM('[1]Лист1'!P14:P18)</f>
        <v>66.36</v>
      </c>
      <c r="E18" s="61">
        <f>SUM('[1]Лист1'!W14:W18)</f>
        <v>215.79</v>
      </c>
      <c r="F18" s="61"/>
      <c r="G18" s="62"/>
      <c r="H18" s="65"/>
      <c r="I18" s="65"/>
      <c r="J18" s="61"/>
      <c r="K18" s="61"/>
      <c r="L18" s="63"/>
      <c r="M18" s="63"/>
      <c r="N18" s="61">
        <f>SUM('[1]Лист1'!AK14:AK18)</f>
        <v>500</v>
      </c>
      <c r="O18" s="62" t="str">
        <f>CONCATENATE(IF(P18&lt;&gt;0,CONCATENATE(TEXT(P18,"0,00"),"д."),""),IF(Q18&lt;&gt;0,CONCATENATE(" ",TEXT(Q18,"0,00"),"ч."),""))</f>
        <v>21,00д.</v>
      </c>
      <c r="P18" s="65">
        <f>SUM('[1]Лист1'!AI14:AI18)</f>
        <v>21</v>
      </c>
      <c r="Q18" s="65">
        <f>SUM('[1]Лист1'!AJ14:AJ18)</f>
        <v>0</v>
      </c>
      <c r="R18" s="61"/>
      <c r="S18" s="61"/>
      <c r="T18" s="63"/>
      <c r="U18" s="8">
        <f t="shared" si="1"/>
        <v>6348.94</v>
      </c>
      <c r="V18" s="62">
        <f>CONCATENATE(IF(W18&lt;&gt;0,CONCATENATE(TEXT(W18,"0,00"),"д."),""),IF(X18&lt;&gt;0,CONCATENATE(" ",TEXT(X18,"0,00"),"ч."),""))</f>
      </c>
      <c r="W18" s="65">
        <f>SUM('[1]Лист1'!AP14:AP18)</f>
        <v>0</v>
      </c>
      <c r="X18" s="65">
        <f>SUM('[1]Лист1'!AQ14:AQ18)</f>
        <v>0</v>
      </c>
      <c r="Y18" s="61"/>
      <c r="Z18" s="61"/>
      <c r="AA18" s="63"/>
      <c r="AB18" s="62">
        <f>CONCATENATE(IF(AC18&lt;&gt;0,CONCATENATE(TEXT(AC18,"0,00"),"д."),""),IF(AD18&lt;&gt;0,CONCATENATE(" ",TEXT(AD18,"0,00"),"ч."),""))</f>
      </c>
      <c r="AC18" s="65">
        <f>SUM('[1]Лист1'!AW14:AW18)</f>
        <v>0</v>
      </c>
      <c r="AD18" s="65">
        <f>SUM('[1]Лист1'!AX14:AX18)</f>
        <v>0</v>
      </c>
      <c r="AE18" s="61"/>
      <c r="AF18" s="61"/>
      <c r="AG18" s="63"/>
      <c r="AH18" s="29"/>
      <c r="AI18" s="41"/>
      <c r="AJ18" s="41"/>
      <c r="AK18" s="41"/>
    </row>
    <row r="19" spans="1:37" ht="18.75" customHeight="1" hidden="1" thickBot="1">
      <c r="A19" s="72"/>
      <c r="B19" s="55" t="s">
        <v>20</v>
      </c>
      <c r="C19" s="64">
        <f>IF(OR(ISBLANK($A$1),C18=0),"",CONCATENATE(TEXT(C18/$B$1,"0,00")," ",$A$1))</f>
      </c>
      <c r="D19" s="64">
        <f>IF(OR(ISBLANK($A$1),D18=0),"",CONCATENATE(TEXT(D18/$B$1,"0,00")," ",$A$1))</f>
      </c>
      <c r="E19" s="64">
        <f>IF(OR(ISBLANK($A$1),E18=0),"",CONCATENATE(TEXT(E18/$B$1,"0,00")," ",$A$1))</f>
      </c>
      <c r="F19" s="64"/>
      <c r="G19" s="64"/>
      <c r="H19" s="64"/>
      <c r="I19" s="64"/>
      <c r="J19" s="64"/>
      <c r="K19" s="64"/>
      <c r="L19" s="64"/>
      <c r="M19" s="64"/>
      <c r="N19" s="64">
        <f>IF(OR(ISBLANK($A$1),N18=0),"",CONCATENATE(TEXT(N18/$B$1,"0,00")," ",$A$1))</f>
      </c>
      <c r="O19" s="64"/>
      <c r="P19" s="64"/>
      <c r="Q19" s="64"/>
      <c r="R19" s="64"/>
      <c r="S19" s="64"/>
      <c r="T19" s="64">
        <f>IF(ISBLANK($A$1),"",CONCATENATE(TEXT(T18/$B$1,"0,00")," ",$A$1))</f>
      </c>
      <c r="U19" s="8">
        <f t="shared" si="1"/>
        <v>0</v>
      </c>
      <c r="V19" s="64"/>
      <c r="W19" s="64"/>
      <c r="X19" s="64"/>
      <c r="Y19" s="64"/>
      <c r="Z19" s="64"/>
      <c r="AA19" s="64">
        <f>IF(ISBLANK($A$1),"",CONCATENATE(TEXT(AA18/$B$1,"0,00")," ",$A$1))</f>
      </c>
      <c r="AB19" s="64"/>
      <c r="AC19" s="64"/>
      <c r="AD19" s="64"/>
      <c r="AE19" s="64"/>
      <c r="AF19" s="64"/>
      <c r="AG19" s="64">
        <f>IF(ISBLANK($A$1),"",CONCATENATE(TEXT(AG18/$B$1,"0,00")," ",$A$1))</f>
      </c>
      <c r="AH19" s="29"/>
      <c r="AI19" s="41"/>
      <c r="AJ19" s="41"/>
      <c r="AK19" s="41"/>
    </row>
    <row r="20" spans="1:37" ht="18.75" customHeight="1" hidden="1" thickBot="1">
      <c r="A20" s="51" t="s">
        <v>14</v>
      </c>
      <c r="B20" s="55" t="s">
        <v>20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8">
        <f t="shared" si="1"/>
        <v>0</v>
      </c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29"/>
      <c r="AI20" s="41"/>
      <c r="AJ20" s="41"/>
      <c r="AK20" s="41"/>
    </row>
    <row r="21" spans="1:34" s="41" customFormat="1" ht="16.5" hidden="1" thickBot="1">
      <c r="A21" s="68"/>
      <c r="B21" s="55" t="s">
        <v>20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8">
        <f t="shared" si="1"/>
        <v>0</v>
      </c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29"/>
    </row>
    <row r="22" spans="1:37" ht="18.75" customHeight="1" hidden="1">
      <c r="A22" s="70" t="s">
        <v>10</v>
      </c>
      <c r="B22" s="55" t="s">
        <v>20</v>
      </c>
      <c r="C22" s="61">
        <f>SUM('[1]Лист1'!I21:I27)</f>
        <v>8926.32</v>
      </c>
      <c r="D22" s="61">
        <f>SUM('[1]Лист1'!P21:P27)</f>
        <v>4195.360000000001</v>
      </c>
      <c r="E22" s="61">
        <f>SUM('[1]Лист1'!W21:W27)</f>
        <v>873.6800000000001</v>
      </c>
      <c r="F22" s="61">
        <f>SUM('[1]Лист1'!AD21:AD27)</f>
        <v>5650.82</v>
      </c>
      <c r="G22" s="62" t="str">
        <f>CONCATENATE(IF(H22&lt;&gt;0,CONCATENATE(TEXT(H22,"0,00"),"д."),""),IF(I22&lt;&gt;0,CONCATENATE(" ",TEXT(I22,"0,00"),"ч."),""))</f>
        <v>21,00д.</v>
      </c>
      <c r="H22" s="65">
        <f>SUM('[1]Лист1'!AB21:AB27)</f>
        <v>21</v>
      </c>
      <c r="I22" s="65">
        <f>SUM('[1]Лист1'!AC21:AC27)</f>
        <v>0</v>
      </c>
      <c r="J22" s="61"/>
      <c r="K22" s="61"/>
      <c r="L22" s="63"/>
      <c r="M22" s="63"/>
      <c r="N22" s="61">
        <f>SUM('[1]Лист1'!AK21:AK27)</f>
        <v>0</v>
      </c>
      <c r="O22" s="62">
        <f>CONCATENATE(IF(P22&lt;&gt;0,CONCATENATE(TEXT(P22,"0,00"),"д."),""),IF(Q22&lt;&gt;0,CONCATENATE(" ",TEXT(Q22,"0,00"),"ч."),""))</f>
      </c>
      <c r="P22" s="65">
        <f>SUM('[1]Лист1'!AI21:AI27)</f>
        <v>0</v>
      </c>
      <c r="Q22" s="65">
        <f>SUM('[1]Лист1'!AJ21:AJ27)</f>
        <v>0</v>
      </c>
      <c r="R22" s="61"/>
      <c r="S22" s="61"/>
      <c r="T22" s="63"/>
      <c r="U22" s="8">
        <f t="shared" si="1"/>
        <v>19667.18</v>
      </c>
      <c r="V22" s="62">
        <f>CONCATENATE(IF(W22&lt;&gt;0,CONCATENATE(TEXT(W22,"0,00"),"д."),""),IF(X22&lt;&gt;0,CONCATENATE(" ",TEXT(X22,"0,00"),"ч."),""))</f>
      </c>
      <c r="W22" s="65">
        <f>SUM('[1]Лист1'!AP21:AP27)</f>
        <v>0</v>
      </c>
      <c r="X22" s="65">
        <f>SUM('[1]Лист1'!AQ21:AQ27)</f>
        <v>0</v>
      </c>
      <c r="Y22" s="61"/>
      <c r="Z22" s="61"/>
      <c r="AA22" s="63"/>
      <c r="AB22" s="62">
        <f>CONCATENATE(IF(AC22&lt;&gt;0,CONCATENATE(TEXT(AC22,"0,00"),"д."),""),IF(AD22&lt;&gt;0,CONCATENATE(" ",TEXT(AD22,"0,00"),"ч."),""))</f>
      </c>
      <c r="AC22" s="65">
        <f>SUM('[1]Лист1'!AW21:AW27)</f>
        <v>0</v>
      </c>
      <c r="AD22" s="65">
        <f>SUM('[1]Лист1'!AX21:AX27)</f>
        <v>0</v>
      </c>
      <c r="AE22" s="61"/>
      <c r="AF22" s="61"/>
      <c r="AG22" s="63"/>
      <c r="AH22" s="29"/>
      <c r="AI22" s="41"/>
      <c r="AJ22" s="41"/>
      <c r="AK22" s="41"/>
    </row>
    <row r="23" spans="1:37" ht="18.75" customHeight="1" hidden="1" thickBot="1">
      <c r="A23" s="72"/>
      <c r="B23" s="55" t="s">
        <v>20</v>
      </c>
      <c r="C23" s="64">
        <f>IF(OR(ISBLANK($A$1),C22=0),"",CONCATENATE(TEXT(C22/$B$1,"0,00")," ",$A$1))</f>
      </c>
      <c r="D23" s="64">
        <f>IF(OR(ISBLANK($A$1),D22=0),"",CONCATENATE(TEXT(D22/$B$1,"0,00")," ",$A$1))</f>
      </c>
      <c r="E23" s="64">
        <f>IF(OR(ISBLANK($A$1),E22=0),"",CONCATENATE(TEXT(E22/$B$1,"0,00")," ",$A$1))</f>
      </c>
      <c r="F23" s="64">
        <f>IF(OR(ISBLANK($A$1),F22=0),"",CONCATENATE(TEXT(F22/$B$1,"0,00")," ",$A$1))</f>
      </c>
      <c r="G23" s="64"/>
      <c r="H23" s="64"/>
      <c r="I23" s="64"/>
      <c r="J23" s="64"/>
      <c r="K23" s="64"/>
      <c r="L23" s="64">
        <f>IF(ISBLANK($A$1),"",CONCATENATE(TEXT(L22/$B$1,"0,00")," ",$A$1))</f>
      </c>
      <c r="M23" s="64"/>
      <c r="N23" s="64">
        <f>IF(OR(ISBLANK($A$1),N22=0),"",CONCATENATE(TEXT(N22/$B$1,"0,00")," ",$A$1))</f>
      </c>
      <c r="O23" s="64"/>
      <c r="P23" s="64"/>
      <c r="Q23" s="64"/>
      <c r="R23" s="64"/>
      <c r="S23" s="64"/>
      <c r="T23" s="64">
        <f>IF(ISBLANK($A$1),"",CONCATENATE(TEXT(T22/$B$1,"0,00")," ",$A$1))</f>
      </c>
      <c r="U23" s="8">
        <f t="shared" si="1"/>
        <v>0</v>
      </c>
      <c r="V23" s="64"/>
      <c r="W23" s="64"/>
      <c r="X23" s="64"/>
      <c r="Y23" s="64"/>
      <c r="Z23" s="64"/>
      <c r="AA23" s="64">
        <f>IF(ISBLANK($A$1),"",CONCATENATE(TEXT(AA22/$B$1,"0,00")," ",$A$1))</f>
      </c>
      <c r="AB23" s="64"/>
      <c r="AC23" s="64"/>
      <c r="AD23" s="64"/>
      <c r="AE23" s="64"/>
      <c r="AF23" s="64"/>
      <c r="AG23" s="64">
        <f>IF(ISBLANK($A$1),"",CONCATENATE(TEXT(AG22/$B$1,"0,00")," ",$A$1))</f>
      </c>
      <c r="AH23" s="29"/>
      <c r="AI23" s="41"/>
      <c r="AJ23" s="41"/>
      <c r="AK23" s="41"/>
    </row>
    <row r="24" spans="1:37" ht="18.75" customHeight="1" hidden="1">
      <c r="A24" s="74"/>
      <c r="B24" s="55" t="s">
        <v>20</v>
      </c>
      <c r="C24" s="61">
        <f>SUM('[1]Лист1'!I6:I29)</f>
        <v>14793.16</v>
      </c>
      <c r="D24" s="61">
        <f>SUM('[1]Лист1'!P6:P29)</f>
        <v>4422.25</v>
      </c>
      <c r="E24" s="61">
        <f>SUM('[1]Лист1'!W6:W29)</f>
        <v>1121.05</v>
      </c>
      <c r="F24" s="61">
        <f>SUM('[1]Лист1'!AD6:AD29)</f>
        <v>5650.82</v>
      </c>
      <c r="G24" s="62" t="str">
        <f>CONCATENATE(IF(H24&lt;&gt;0,CONCATENATE(TEXT(H24,"0,00"),"д."),""),IF(I24&lt;&gt;0,CONCATENATE(" ",TEXT(I24,"0,00"),"ч."),""))</f>
        <v>21,00д.</v>
      </c>
      <c r="H24" s="62">
        <f>SUM('[1]Лист1'!AB6:AB29)</f>
        <v>21</v>
      </c>
      <c r="I24" s="62">
        <f>SUM('[1]Лист1'!AC6:AC29)</f>
        <v>0</v>
      </c>
      <c r="J24" s="61"/>
      <c r="K24" s="61"/>
      <c r="L24" s="75"/>
      <c r="M24" s="75"/>
      <c r="N24" s="61">
        <f>SUM('[1]Лист1'!AK6:AK29)</f>
        <v>500</v>
      </c>
      <c r="O24" s="62" t="str">
        <f>CONCATENATE(IF(P24&lt;&gt;0,CONCATENATE(TEXT(P24,"0,00"),"д."),""),IF(Q24&lt;&gt;0,CONCATENATE(" ",TEXT(Q24,"0,00"),"ч."),""))</f>
        <v>21,00д.</v>
      </c>
      <c r="P24" s="62">
        <f>SUM('[1]Лист1'!AI6:AI29)</f>
        <v>21</v>
      </c>
      <c r="Q24" s="62">
        <f>SUM('[1]Лист1'!AJ6:AJ29)</f>
        <v>0</v>
      </c>
      <c r="R24" s="61"/>
      <c r="S24" s="61"/>
      <c r="T24" s="75"/>
      <c r="U24" s="8">
        <f t="shared" si="1"/>
        <v>26529.28</v>
      </c>
      <c r="V24" s="62">
        <f>CONCATENATE(IF(W24&lt;&gt;0,CONCATENATE(TEXT(W24,"0,00"),"д."),""),IF(X24&lt;&gt;0,CONCATENATE(" ",TEXT(X24,"0,00"),"ч."),""))</f>
      </c>
      <c r="W24" s="62">
        <f>SUM('[1]Лист1'!AP6:AP29)</f>
        <v>0</v>
      </c>
      <c r="X24" s="62">
        <f>SUM('[1]Лист1'!AQ6:AQ29)</f>
        <v>0</v>
      </c>
      <c r="Y24" s="61"/>
      <c r="Z24" s="61"/>
      <c r="AA24" s="75"/>
      <c r="AB24" s="62">
        <f>CONCATENATE(IF(AC24&lt;&gt;0,CONCATENATE(TEXT(AC24,"0,00"),"д."),""),IF(AD24&lt;&gt;0,CONCATENATE(" ",TEXT(AD24,"0,00"),"ч."),""))</f>
      </c>
      <c r="AC24" s="62">
        <f>SUM('[1]Лист1'!AW6:AW29)</f>
        <v>0</v>
      </c>
      <c r="AD24" s="62">
        <f>SUM('[1]Лист1'!AX6:AX29)</f>
        <v>0</v>
      </c>
      <c r="AE24" s="61"/>
      <c r="AF24" s="61"/>
      <c r="AG24" s="75"/>
      <c r="AH24" s="29"/>
      <c r="AI24" s="41"/>
      <c r="AJ24" s="41"/>
      <c r="AK24" s="41"/>
    </row>
    <row r="25" spans="1:37" ht="18.75" customHeight="1" hidden="1" thickBot="1">
      <c r="A25" s="42"/>
      <c r="B25" s="55" t="s">
        <v>20</v>
      </c>
      <c r="C25" s="79">
        <f>IF(OR(ISBLANK($A$1),C24=0),"",CONCATENATE(TEXT(C24/$B$1,"0,00")," ",$A$1))</f>
      </c>
      <c r="D25" s="79">
        <f>IF(OR(ISBLANK($A$1),D24=0),"",CONCATENATE(TEXT(D24/$B$1,"0,00")," ",$A$1))</f>
      </c>
      <c r="E25" s="79">
        <f>IF(OR(ISBLANK($A$1),E24=0),"",CONCATENATE(TEXT(E24/$B$1,"0,00")," ",$A$1))</f>
      </c>
      <c r="F25" s="79">
        <f>IF(OR(ISBLANK($A$1),F24=0),"",CONCATENATE(TEXT(F24/$B$1,"0,00")," ",$A$1))</f>
      </c>
      <c r="G25" s="79"/>
      <c r="H25" s="79"/>
      <c r="I25" s="79"/>
      <c r="J25" s="79"/>
      <c r="K25" s="79"/>
      <c r="L25" s="79">
        <f>IF(ISBLANK($A$1),"",CONCATENATE(TEXT(L24/$B$1,"0,00")," ",$A$1))</f>
      </c>
      <c r="M25" s="79"/>
      <c r="N25" s="79">
        <f>IF(OR(ISBLANK($A$1),N24=0),"",CONCATENATE(TEXT(N24/$B$1,"0,00")," ",$A$1))</f>
      </c>
      <c r="O25" s="79"/>
      <c r="P25" s="79"/>
      <c r="Q25" s="79"/>
      <c r="R25" s="79"/>
      <c r="S25" s="79"/>
      <c r="T25" s="79">
        <f>IF(ISBLANK($A$1),"",CONCATENATE(TEXT(T24/$B$1,"0,00")," ",$A$1))</f>
      </c>
      <c r="U25" s="8">
        <f t="shared" si="1"/>
        <v>0</v>
      </c>
      <c r="V25" s="79"/>
      <c r="W25" s="79"/>
      <c r="X25" s="79"/>
      <c r="Y25" s="79"/>
      <c r="Z25" s="79"/>
      <c r="AA25" s="79">
        <f>IF(ISBLANK($A$1),"",CONCATENATE(TEXT(AA24/$B$1,"0,00")," ",$A$1))</f>
      </c>
      <c r="AB25" s="79"/>
      <c r="AC25" s="79"/>
      <c r="AD25" s="79"/>
      <c r="AE25" s="79"/>
      <c r="AF25" s="79"/>
      <c r="AG25" s="79">
        <f>IF(ISBLANK($A$1),"",CONCATENATE(TEXT(AG24/$B$1,"0,00")," ",$A$1))</f>
      </c>
      <c r="AH25" s="29"/>
      <c r="AI25" s="41"/>
      <c r="AJ25" s="41"/>
      <c r="AK25" s="41"/>
    </row>
    <row r="26" spans="1:37" ht="23.25" customHeight="1" thickBot="1">
      <c r="A26" s="97">
        <v>4</v>
      </c>
      <c r="B26" s="55" t="s">
        <v>20</v>
      </c>
      <c r="C26" s="56">
        <v>0</v>
      </c>
      <c r="D26" s="56">
        <v>0</v>
      </c>
      <c r="E26" s="56">
        <v>0</v>
      </c>
      <c r="F26" s="56">
        <v>0</v>
      </c>
      <c r="G26" s="56"/>
      <c r="H26" s="56"/>
      <c r="I26" s="56"/>
      <c r="J26" s="56"/>
      <c r="K26" s="56"/>
      <c r="L26" s="56"/>
      <c r="M26" s="56">
        <v>0</v>
      </c>
      <c r="N26" s="56">
        <v>0</v>
      </c>
      <c r="O26" s="56"/>
      <c r="P26" s="56"/>
      <c r="Q26" s="56"/>
      <c r="R26" s="56"/>
      <c r="S26" s="56"/>
      <c r="T26" s="56"/>
      <c r="U26" s="8">
        <v>0</v>
      </c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29"/>
      <c r="AI26" s="41"/>
      <c r="AJ26" s="41"/>
      <c r="AK26" s="41"/>
    </row>
    <row r="27" spans="1:37" ht="17.25" customHeight="1" thickBot="1">
      <c r="A27" s="80"/>
      <c r="B27" s="81" t="s">
        <v>18</v>
      </c>
      <c r="C27" s="82">
        <f aca="true" t="shared" si="2" ref="C27:N27">SUM(C9:C16)</f>
        <v>10921.05</v>
      </c>
      <c r="D27" s="82">
        <f t="shared" si="2"/>
        <v>2810.53</v>
      </c>
      <c r="E27" s="82">
        <f t="shared" si="2"/>
        <v>831.5799999999999</v>
      </c>
      <c r="F27" s="82">
        <f t="shared" si="2"/>
        <v>0</v>
      </c>
      <c r="G27" s="82">
        <f t="shared" si="2"/>
        <v>0</v>
      </c>
      <c r="H27" s="82">
        <f t="shared" si="2"/>
        <v>0</v>
      </c>
      <c r="I27" s="82">
        <f t="shared" si="2"/>
        <v>0</v>
      </c>
      <c r="J27" s="82">
        <f t="shared" si="2"/>
        <v>0</v>
      </c>
      <c r="K27" s="82">
        <f t="shared" si="2"/>
        <v>0</v>
      </c>
      <c r="L27" s="82">
        <f t="shared" si="2"/>
        <v>0</v>
      </c>
      <c r="M27" s="82">
        <f t="shared" si="2"/>
        <v>172.52</v>
      </c>
      <c r="N27" s="82">
        <f t="shared" si="2"/>
        <v>413.74</v>
      </c>
      <c r="O27" s="83" t="str">
        <f>CONCATENATE(IF(P27&lt;&gt;0,CONCATENATE(TEXT(P27,"0,00"),"д."),""),IF(Q27&lt;&gt;0,CONCATENATE(" ",TEXT(Q27,"0,00"),"ч."),""))</f>
        <v>21,00д.</v>
      </c>
      <c r="P27" s="84">
        <f>SUM('[1]Лист1'!AI6:AI31)</f>
        <v>21</v>
      </c>
      <c r="Q27" s="84">
        <f>SUM('[1]Лист1'!AJ6:AJ31)</f>
        <v>0</v>
      </c>
      <c r="R27" s="82"/>
      <c r="S27" s="82"/>
      <c r="T27" s="85"/>
      <c r="U27" s="99">
        <f t="shared" si="1"/>
        <v>15170.42</v>
      </c>
      <c r="V27" s="86">
        <f>CONCATENATE(IF(W27&lt;&gt;0,CONCATENATE(TEXT(W27,"0,00"),"д."),""),IF(X27&lt;&gt;0,CONCATENATE(" ",TEXT(X27,"0,00"),"ч."),""))</f>
      </c>
      <c r="W27" s="87">
        <f>SUM('[1]Лист1'!AP6:AP31)</f>
        <v>0</v>
      </c>
      <c r="X27" s="87">
        <f>SUM('[1]Лист1'!AQ6:AQ31)</f>
        <v>0</v>
      </c>
      <c r="Y27" s="61"/>
      <c r="Z27" s="61"/>
      <c r="AA27" s="75"/>
      <c r="AB27" s="62">
        <f>CONCATENATE(IF(AC27&lt;&gt;0,CONCATENATE(TEXT(AC27,"0,00"),"д."),""),IF(AD27&lt;&gt;0,CONCATENATE(" ",TEXT(AD27,"0,00"),"ч."),""))</f>
      </c>
      <c r="AC27" s="87">
        <f>SUM('[1]Лист1'!AW6:AW31)</f>
        <v>0</v>
      </c>
      <c r="AD27" s="87">
        <f>SUM('[1]Лист1'!AX6:AX31)</f>
        <v>0</v>
      </c>
      <c r="AE27" s="61"/>
      <c r="AF27" s="61"/>
      <c r="AG27" s="75"/>
      <c r="AH27" s="29"/>
      <c r="AI27" s="41"/>
      <c r="AJ27" s="41"/>
      <c r="AK27" s="41"/>
    </row>
    <row r="28" spans="1:37" ht="18.75" customHeight="1" hidden="1">
      <c r="A28" s="41"/>
      <c r="B28" s="29"/>
      <c r="C28" s="88"/>
      <c r="D28" s="88"/>
      <c r="E28" s="88"/>
      <c r="F28" s="88"/>
      <c r="G28" s="88" t="s">
        <v>19</v>
      </c>
      <c r="H28" s="88"/>
      <c r="I28" s="88"/>
      <c r="J28" s="88"/>
      <c r="K28" s="88"/>
      <c r="L28" s="29"/>
      <c r="M28" s="29"/>
      <c r="N28" s="88"/>
      <c r="O28" s="88" t="s">
        <v>19</v>
      </c>
      <c r="P28" s="88"/>
      <c r="Q28" s="88"/>
      <c r="R28" s="88"/>
      <c r="S28" s="88"/>
      <c r="T28" s="29"/>
      <c r="U28" s="88"/>
      <c r="V28" s="88" t="s">
        <v>19</v>
      </c>
      <c r="W28" s="88"/>
      <c r="X28" s="88"/>
      <c r="Y28" s="88"/>
      <c r="Z28" s="88"/>
      <c r="AA28" s="29"/>
      <c r="AB28" s="88" t="s">
        <v>19</v>
      </c>
      <c r="AC28" s="88"/>
      <c r="AD28" s="88"/>
      <c r="AE28" s="88"/>
      <c r="AF28" s="88"/>
      <c r="AG28" s="29"/>
      <c r="AH28" s="29"/>
      <c r="AI28" s="41"/>
      <c r="AJ28" s="41"/>
      <c r="AK28" s="41"/>
    </row>
    <row r="29" spans="2:4" s="41" customFormat="1" ht="15.75">
      <c r="B29" s="29"/>
      <c r="C29" s="88"/>
      <c r="D29" s="29"/>
    </row>
    <row r="30" spans="1:21" s="20" customFormat="1" ht="16.5" customHeight="1">
      <c r="A30" s="15" t="str">
        <f>CHAR(160)</f>
        <v> </v>
      </c>
      <c r="B30" s="16" t="s">
        <v>21</v>
      </c>
      <c r="C30" s="17"/>
      <c r="D30" s="16"/>
      <c r="U30" s="21">
        <f>3238.95</f>
        <v>3238.95</v>
      </c>
    </row>
    <row r="31" spans="14:21" ht="12.75" customHeight="1" thickBot="1">
      <c r="N31" s="89"/>
      <c r="U31" s="90"/>
    </row>
    <row r="32" spans="14:33" ht="12.75" customHeight="1" thickBot="1">
      <c r="N32" s="91"/>
      <c r="O32" s="91"/>
      <c r="P32" s="91"/>
      <c r="Q32" s="91"/>
      <c r="R32" s="91"/>
      <c r="S32" s="91"/>
      <c r="T32" s="91"/>
      <c r="U32" s="92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</row>
    <row r="33" spans="14:21" ht="12.75" customHeight="1" thickBot="1">
      <c r="N33" s="91"/>
      <c r="O33" s="91"/>
      <c r="P33" s="91"/>
      <c r="Q33" s="91"/>
      <c r="R33" s="91"/>
      <c r="S33" s="91"/>
      <c r="T33" s="91"/>
      <c r="U33" s="92"/>
    </row>
    <row r="34" spans="6:33" ht="12.75" customHeight="1" thickBot="1">
      <c r="F34" s="94"/>
      <c r="N34" s="91"/>
      <c r="O34" s="91"/>
      <c r="P34" s="91"/>
      <c r="Q34" s="91"/>
      <c r="R34" s="91"/>
      <c r="S34" s="91"/>
      <c r="T34" s="91"/>
      <c r="U34" s="92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</row>
    <row r="35" spans="6:21" ht="12.75" customHeight="1" thickBot="1">
      <c r="F35" s="94"/>
      <c r="N35" s="91"/>
      <c r="O35" s="91"/>
      <c r="P35" s="91"/>
      <c r="Q35" s="91"/>
      <c r="R35" s="91"/>
      <c r="S35" s="91"/>
      <c r="T35" s="91"/>
      <c r="U35" s="91"/>
    </row>
    <row r="36" spans="14:33" ht="12.75" customHeight="1" thickBot="1">
      <c r="N36" s="91"/>
      <c r="O36" s="91"/>
      <c r="P36" s="91"/>
      <c r="Q36" s="91"/>
      <c r="R36" s="91"/>
      <c r="S36" s="91"/>
      <c r="T36" s="91"/>
      <c r="U36" s="92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</row>
    <row r="37" spans="14:21" ht="12.75" customHeight="1" thickBot="1">
      <c r="N37" s="91"/>
      <c r="O37" s="91"/>
      <c r="P37" s="91"/>
      <c r="Q37" s="91"/>
      <c r="R37" s="91"/>
      <c r="S37" s="91"/>
      <c r="T37" s="91"/>
      <c r="U37" s="91"/>
    </row>
    <row r="38" spans="14:33" ht="12.75" customHeight="1" thickBot="1">
      <c r="N38" s="91"/>
      <c r="O38" s="91"/>
      <c r="P38" s="91"/>
      <c r="Q38" s="91"/>
      <c r="R38" s="91"/>
      <c r="S38" s="91"/>
      <c r="T38" s="91"/>
      <c r="U38" s="92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</row>
    <row r="39" spans="14:21" ht="12.75" customHeight="1">
      <c r="N39" s="91"/>
      <c r="O39" s="91"/>
      <c r="P39" s="91"/>
      <c r="Q39" s="91"/>
      <c r="R39" s="91"/>
      <c r="S39" s="91"/>
      <c r="T39" s="91"/>
      <c r="U39" s="91"/>
    </row>
    <row r="41" ht="12.75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8.7109375" style="25" customWidth="1"/>
    <col min="2" max="2" width="40.7109375" style="25" customWidth="1"/>
    <col min="3" max="6" width="12.7109375" style="25" customWidth="1"/>
    <col min="7" max="7" width="11.140625" style="25" customWidth="1"/>
    <col min="8" max="8" width="12.7109375" style="25" customWidth="1"/>
    <col min="9" max="9" width="17.421875" style="25" customWidth="1"/>
    <col min="10" max="14" width="12.7109375" style="25" hidden="1" customWidth="1"/>
    <col min="15" max="15" width="0" style="25" hidden="1" customWidth="1"/>
    <col min="16" max="20" width="12.7109375" style="25" hidden="1" customWidth="1"/>
    <col min="21" max="21" width="0" style="25" hidden="1" customWidth="1"/>
    <col min="22" max="24" width="9.140625" style="25" customWidth="1"/>
    <col min="25" max="25" width="8.57421875" style="25" customWidth="1"/>
    <col min="26" max="16384" width="9.140625" style="25" customWidth="1"/>
  </cols>
  <sheetData>
    <row r="1" spans="1:9" ht="15.75">
      <c r="A1" s="22"/>
      <c r="B1" s="1">
        <v>1</v>
      </c>
      <c r="C1" s="23"/>
      <c r="D1" s="24"/>
      <c r="I1" s="25">
        <v>3</v>
      </c>
    </row>
    <row r="2" spans="1:16" ht="18.75" customHeight="1">
      <c r="A2" s="26" t="s">
        <v>34</v>
      </c>
      <c r="B2" s="1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7"/>
      <c r="P2" s="27"/>
    </row>
    <row r="3" spans="1:8" ht="15.75">
      <c r="A3" s="28"/>
      <c r="B3" s="26" t="s">
        <v>30</v>
      </c>
      <c r="C3" s="23"/>
      <c r="D3" s="23"/>
      <c r="E3" s="23"/>
      <c r="F3" s="23"/>
      <c r="G3" s="28"/>
      <c r="H3" s="28"/>
    </row>
    <row r="4" spans="1:9" ht="16.5" thickBot="1">
      <c r="A4" s="27"/>
      <c r="B4" s="29"/>
      <c r="C4" s="29"/>
      <c r="D4" s="29"/>
      <c r="I4" s="3" t="s">
        <v>29</v>
      </c>
    </row>
    <row r="5" spans="1:25" ht="32.25" thickBot="1">
      <c r="A5" s="30" t="s">
        <v>36</v>
      </c>
      <c r="B5" s="31" t="s">
        <v>0</v>
      </c>
      <c r="C5" s="96" t="s">
        <v>1</v>
      </c>
      <c r="D5" s="96" t="s">
        <v>2</v>
      </c>
      <c r="E5" s="96" t="s">
        <v>3</v>
      </c>
      <c r="F5" s="96" t="s">
        <v>4</v>
      </c>
      <c r="G5" s="96" t="s">
        <v>23</v>
      </c>
      <c r="H5" s="36" t="s">
        <v>35</v>
      </c>
      <c r="I5" s="4" t="s">
        <v>5</v>
      </c>
      <c r="J5" s="37"/>
      <c r="K5" s="38"/>
      <c r="L5" s="39"/>
      <c r="M5" s="39"/>
      <c r="N5" s="39"/>
      <c r="O5" s="40"/>
      <c r="P5" s="37"/>
      <c r="Q5" s="38"/>
      <c r="R5" s="39"/>
      <c r="S5" s="39"/>
      <c r="T5" s="39"/>
      <c r="U5" s="40"/>
      <c r="V5" s="29"/>
      <c r="W5" s="41"/>
      <c r="X5" s="41"/>
      <c r="Y5" s="41"/>
    </row>
    <row r="6" spans="1:22" ht="16.5" thickBot="1">
      <c r="A6" s="47"/>
      <c r="B6" s="48" t="s">
        <v>31</v>
      </c>
      <c r="C6" s="49"/>
      <c r="D6" s="49"/>
      <c r="E6" s="49"/>
      <c r="F6" s="49"/>
      <c r="G6" s="49"/>
      <c r="H6" s="49"/>
      <c r="I6" s="6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50"/>
    </row>
    <row r="7" spans="1:22" s="59" customFormat="1" ht="15.75">
      <c r="A7" s="97">
        <v>1</v>
      </c>
      <c r="B7" s="55" t="s">
        <v>22</v>
      </c>
      <c r="C7" s="56">
        <v>0</v>
      </c>
      <c r="D7" s="56">
        <v>0</v>
      </c>
      <c r="E7" s="56">
        <v>0</v>
      </c>
      <c r="F7" s="56"/>
      <c r="G7" s="56"/>
      <c r="H7" s="56"/>
      <c r="I7" s="8">
        <f>SUM(C7:H7)</f>
        <v>0</v>
      </c>
      <c r="J7" s="58" t="s">
        <v>10</v>
      </c>
      <c r="K7" s="58"/>
      <c r="L7" s="58"/>
      <c r="M7" s="58"/>
      <c r="N7" s="58"/>
      <c r="O7" s="56">
        <v>513.16</v>
      </c>
      <c r="P7" s="58" t="s">
        <v>10</v>
      </c>
      <c r="Q7" s="58"/>
      <c r="R7" s="58"/>
      <c r="S7" s="58"/>
      <c r="T7" s="58"/>
      <c r="U7" s="56">
        <v>413.09</v>
      </c>
      <c r="V7" s="29"/>
    </row>
    <row r="8" spans="1:22" s="59" customFormat="1" ht="15.75">
      <c r="A8" s="97">
        <v>2</v>
      </c>
      <c r="B8" s="55" t="s">
        <v>20</v>
      </c>
      <c r="C8" s="56">
        <v>5300</v>
      </c>
      <c r="D8" s="56">
        <v>14.45</v>
      </c>
      <c r="E8" s="56">
        <v>200</v>
      </c>
      <c r="F8" s="56"/>
      <c r="G8" s="56">
        <v>86.26</v>
      </c>
      <c r="H8" s="56">
        <v>399.29</v>
      </c>
      <c r="I8" s="8">
        <f>SUM(C8:H8)</f>
        <v>6000</v>
      </c>
      <c r="J8" s="58" t="s">
        <v>10</v>
      </c>
      <c r="K8" s="58"/>
      <c r="L8" s="58"/>
      <c r="M8" s="58"/>
      <c r="N8" s="58"/>
      <c r="O8" s="56">
        <v>6000</v>
      </c>
      <c r="P8" s="58" t="s">
        <v>10</v>
      </c>
      <c r="Q8" s="58"/>
      <c r="R8" s="58"/>
      <c r="S8" s="58"/>
      <c r="T8" s="58"/>
      <c r="U8" s="56">
        <v>3000</v>
      </c>
      <c r="V8" s="29"/>
    </row>
    <row r="9" spans="1:22" s="59" customFormat="1" ht="15.75">
      <c r="A9" s="97">
        <v>3</v>
      </c>
      <c r="B9" s="55" t="s">
        <v>20</v>
      </c>
      <c r="C9" s="56">
        <v>5300</v>
      </c>
      <c r="D9" s="56">
        <v>2650</v>
      </c>
      <c r="E9" s="56">
        <v>600</v>
      </c>
      <c r="F9" s="56"/>
      <c r="G9" s="56">
        <v>86.26</v>
      </c>
      <c r="H9" s="56"/>
      <c r="I9" s="8">
        <f>SUM(C9:H9)</f>
        <v>8636.26</v>
      </c>
      <c r="J9" s="58" t="s">
        <v>10</v>
      </c>
      <c r="K9" s="58"/>
      <c r="L9" s="58"/>
      <c r="M9" s="58"/>
      <c r="N9" s="58"/>
      <c r="O9" s="56">
        <v>327.94</v>
      </c>
      <c r="P9" s="58" t="s">
        <v>10</v>
      </c>
      <c r="Q9" s="58"/>
      <c r="R9" s="58"/>
      <c r="S9" s="58"/>
      <c r="T9" s="58"/>
      <c r="U9" s="56">
        <v>263.99</v>
      </c>
      <c r="V9" s="29"/>
    </row>
    <row r="10" spans="1:25" ht="16.5" thickBot="1">
      <c r="A10" s="97">
        <v>4</v>
      </c>
      <c r="B10" s="55" t="s">
        <v>20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8">
        <v>0</v>
      </c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29"/>
      <c r="W10" s="41"/>
      <c r="X10" s="41"/>
      <c r="Y10" s="41"/>
    </row>
    <row r="11" spans="1:25" ht="16.5" thickBot="1">
      <c r="A11" s="80"/>
      <c r="B11" s="81" t="s">
        <v>18</v>
      </c>
      <c r="C11" s="82">
        <f aca="true" t="shared" si="0" ref="C11:H11">SUM(C7:C9)</f>
        <v>10600</v>
      </c>
      <c r="D11" s="82">
        <f t="shared" si="0"/>
        <v>2664.45</v>
      </c>
      <c r="E11" s="82">
        <f t="shared" si="0"/>
        <v>800</v>
      </c>
      <c r="F11" s="82">
        <f t="shared" si="0"/>
        <v>0</v>
      </c>
      <c r="G11" s="82">
        <f t="shared" si="0"/>
        <v>172.52</v>
      </c>
      <c r="H11" s="98">
        <f t="shared" si="0"/>
        <v>399.29</v>
      </c>
      <c r="I11" s="95">
        <f>SUM(C11:H11)</f>
        <v>14636.260000000002</v>
      </c>
      <c r="J11" s="86">
        <f>CONCATENATE(IF(K11&lt;&gt;0,CONCATENATE(TEXT(K11,"0,00"),"д."),""),IF(L11&lt;&gt;0,CONCATENATE(" ",TEXT(L11,"0,00"),"ч."),""))</f>
      </c>
      <c r="K11" s="87">
        <f>SUM('[1]Лист1'!AP6:AP31)</f>
        <v>0</v>
      </c>
      <c r="L11" s="87">
        <f>SUM('[1]Лист1'!AQ6:AQ31)</f>
        <v>0</v>
      </c>
      <c r="M11" s="61"/>
      <c r="N11" s="61"/>
      <c r="O11" s="75"/>
      <c r="P11" s="62">
        <f>CONCATENATE(IF(Q11&lt;&gt;0,CONCATENATE(TEXT(Q11,"0,00"),"д."),""),IF(R11&lt;&gt;0,CONCATENATE(" ",TEXT(R11,"0,00"),"ч."),""))</f>
      </c>
      <c r="Q11" s="87">
        <f>SUM('[1]Лист1'!AW6:AW31)</f>
        <v>0</v>
      </c>
      <c r="R11" s="87">
        <f>SUM('[1]Лист1'!AX6:AX31)</f>
        <v>0</v>
      </c>
      <c r="S11" s="61"/>
      <c r="T11" s="61"/>
      <c r="U11" s="75"/>
      <c r="V11" s="29"/>
      <c r="W11" s="41"/>
      <c r="X11" s="41"/>
      <c r="Y11" s="41"/>
    </row>
    <row r="12" spans="1:25" ht="15.75">
      <c r="A12" s="41"/>
      <c r="B12" s="29"/>
      <c r="C12" s="88"/>
      <c r="D12" s="88"/>
      <c r="E12" s="88"/>
      <c r="F12" s="88"/>
      <c r="G12" s="29"/>
      <c r="H12" s="88"/>
      <c r="I12" s="88"/>
      <c r="J12" s="88" t="s">
        <v>19</v>
      </c>
      <c r="K12" s="88"/>
      <c r="L12" s="88"/>
      <c r="M12" s="88"/>
      <c r="N12" s="88"/>
      <c r="O12" s="29"/>
      <c r="P12" s="88" t="s">
        <v>19</v>
      </c>
      <c r="Q12" s="88"/>
      <c r="R12" s="88"/>
      <c r="S12" s="88"/>
      <c r="T12" s="88"/>
      <c r="U12" s="29"/>
      <c r="V12" s="29"/>
      <c r="W12" s="41"/>
      <c r="X12" s="41"/>
      <c r="Y12" s="41"/>
    </row>
    <row r="13" spans="2:4" s="41" customFormat="1" ht="15.75">
      <c r="B13" s="29"/>
      <c r="C13" s="88"/>
      <c r="D13" s="29"/>
    </row>
    <row r="14" spans="1:9" s="20" customFormat="1" ht="15.75">
      <c r="A14" s="15" t="str">
        <f>CHAR(160)</f>
        <v> </v>
      </c>
      <c r="B14" s="16" t="s">
        <v>21</v>
      </c>
      <c r="C14" s="17"/>
      <c r="D14" s="16"/>
      <c r="I14" s="21">
        <v>3219.98</v>
      </c>
    </row>
    <row r="15" spans="8:9" ht="16.5" thickBot="1">
      <c r="H15" s="89"/>
      <c r="I15" s="90"/>
    </row>
    <row r="16" spans="8:21" ht="16.5" thickBot="1">
      <c r="H16" s="91"/>
      <c r="I16" s="92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</row>
    <row r="17" spans="8:9" ht="16.5" thickBot="1">
      <c r="H17" s="91"/>
      <c r="I17" s="92"/>
    </row>
    <row r="18" spans="6:21" ht="16.5" thickBot="1">
      <c r="F18" s="94"/>
      <c r="H18" s="91"/>
      <c r="I18" s="92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</row>
    <row r="19" spans="6:9" ht="16.5" thickBot="1">
      <c r="F19" s="94"/>
      <c r="H19" s="91"/>
      <c r="I19" s="91"/>
    </row>
    <row r="20" spans="8:21" ht="16.5" thickBot="1">
      <c r="H20" s="91"/>
      <c r="I20" s="92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</row>
    <row r="21" spans="8:9" ht="16.5" thickBot="1">
      <c r="H21" s="91"/>
      <c r="I21" s="91"/>
    </row>
    <row r="22" spans="8:21" ht="16.5" thickBot="1">
      <c r="H22" s="91"/>
      <c r="I22" s="92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</row>
    <row r="23" spans="8:9" ht="15.75">
      <c r="H23" s="91"/>
      <c r="I23" s="9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K7" sqref="K7:K8"/>
    </sheetView>
  </sheetViews>
  <sheetFormatPr defaultColWidth="9.140625" defaultRowHeight="12.75"/>
  <cols>
    <col min="1" max="1" width="7.7109375" style="25" customWidth="1"/>
    <col min="2" max="2" width="40.7109375" style="25" customWidth="1"/>
    <col min="3" max="6" width="12.7109375" style="25" customWidth="1"/>
    <col min="7" max="7" width="11.421875" style="25" customWidth="1"/>
    <col min="8" max="8" width="16.28125" style="25" customWidth="1"/>
    <col min="9" max="9" width="12.7109375" style="25" customWidth="1"/>
    <col min="10" max="10" width="12.28125" style="25" customWidth="1"/>
    <col min="11" max="11" width="17.421875" style="25" customWidth="1"/>
    <col min="12" max="16" width="12.7109375" style="25" hidden="1" customWidth="1"/>
    <col min="17" max="17" width="0" style="25" hidden="1" customWidth="1"/>
    <col min="18" max="22" width="12.7109375" style="25" hidden="1" customWidth="1"/>
    <col min="23" max="23" width="0" style="25" hidden="1" customWidth="1"/>
    <col min="24" max="26" width="9.140625" style="25" customWidth="1"/>
    <col min="27" max="27" width="8.57421875" style="25" customWidth="1"/>
    <col min="28" max="16384" width="9.140625" style="25" customWidth="1"/>
  </cols>
  <sheetData>
    <row r="1" spans="1:11" ht="15.75">
      <c r="A1" s="22"/>
      <c r="B1" s="1"/>
      <c r="C1" s="23"/>
      <c r="D1" s="24"/>
      <c r="I1" s="118"/>
      <c r="K1" s="2"/>
    </row>
    <row r="2" spans="1:16" ht="18.75" customHeight="1">
      <c r="A2" s="26" t="s">
        <v>37</v>
      </c>
      <c r="B2" s="1"/>
      <c r="C2" s="24"/>
      <c r="D2" s="24"/>
      <c r="E2" s="24"/>
      <c r="F2" s="24"/>
      <c r="G2" s="24"/>
      <c r="H2" s="24"/>
      <c r="I2" s="118"/>
      <c r="J2" s="24"/>
      <c r="K2" s="24"/>
      <c r="L2" s="24"/>
      <c r="M2" s="24"/>
      <c r="N2" s="24"/>
      <c r="O2" s="27"/>
      <c r="P2" s="27"/>
    </row>
    <row r="3" spans="1:16" ht="18.75" customHeight="1">
      <c r="A3" s="26" t="s">
        <v>38</v>
      </c>
      <c r="B3" s="1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7"/>
      <c r="P3" s="27"/>
    </row>
    <row r="4" spans="1:10" ht="15.75">
      <c r="A4" s="28"/>
      <c r="B4" s="26"/>
      <c r="C4" s="23"/>
      <c r="D4" s="23"/>
      <c r="E4" s="23"/>
      <c r="F4" s="23"/>
      <c r="G4" s="23"/>
      <c r="H4" s="23"/>
      <c r="I4" s="23"/>
      <c r="J4" s="28"/>
    </row>
    <row r="5" spans="1:11" ht="16.5" thickBot="1">
      <c r="A5" s="27"/>
      <c r="B5" s="29"/>
      <c r="C5" s="29"/>
      <c r="D5" s="29"/>
      <c r="K5" s="3" t="s">
        <v>29</v>
      </c>
    </row>
    <row r="6" spans="1:27" ht="48" thickBot="1">
      <c r="A6" s="30" t="s">
        <v>36</v>
      </c>
      <c r="B6" s="31" t="s">
        <v>0</v>
      </c>
      <c r="C6" s="119" t="s">
        <v>1</v>
      </c>
      <c r="D6" s="117" t="s">
        <v>2</v>
      </c>
      <c r="E6" s="117" t="s">
        <v>3</v>
      </c>
      <c r="F6" s="117" t="s">
        <v>32</v>
      </c>
      <c r="G6" s="117" t="s">
        <v>4</v>
      </c>
      <c r="H6" s="117" t="s">
        <v>40</v>
      </c>
      <c r="I6" s="117" t="s">
        <v>33</v>
      </c>
      <c r="J6" s="120" t="s">
        <v>23</v>
      </c>
      <c r="K6" s="4" t="s">
        <v>5</v>
      </c>
      <c r="L6" s="37"/>
      <c r="M6" s="38"/>
      <c r="N6" s="39"/>
      <c r="O6" s="39"/>
      <c r="P6" s="39"/>
      <c r="Q6" s="40"/>
      <c r="R6" s="37"/>
      <c r="S6" s="38"/>
      <c r="T6" s="39"/>
      <c r="U6" s="39"/>
      <c r="V6" s="39"/>
      <c r="W6" s="40"/>
      <c r="X6" s="29"/>
      <c r="Y6" s="41"/>
      <c r="Z6" s="41"/>
      <c r="AA6" s="41"/>
    </row>
    <row r="7" spans="1:24" ht="16.5" thickBot="1">
      <c r="A7" s="102"/>
      <c r="B7" s="103" t="s">
        <v>39</v>
      </c>
      <c r="C7" s="116"/>
      <c r="D7" s="116"/>
      <c r="E7" s="116"/>
      <c r="F7" s="116"/>
      <c r="G7" s="116"/>
      <c r="H7" s="116"/>
      <c r="I7" s="116"/>
      <c r="J7" s="116"/>
      <c r="K7" s="121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50"/>
    </row>
    <row r="8" spans="1:24" s="59" customFormat="1" ht="15.75">
      <c r="A8" s="104"/>
      <c r="B8" s="105" t="s">
        <v>22</v>
      </c>
      <c r="C8" s="106">
        <v>7400</v>
      </c>
      <c r="D8" s="106">
        <v>3700</v>
      </c>
      <c r="E8" s="106">
        <v>700</v>
      </c>
      <c r="F8" s="106"/>
      <c r="G8" s="106"/>
      <c r="H8" s="106">
        <v>74</v>
      </c>
      <c r="I8" s="106">
        <v>7770</v>
      </c>
      <c r="J8" s="106">
        <v>275.39</v>
      </c>
      <c r="K8" s="107">
        <f>SUM(C8:J8)</f>
        <v>19919.39</v>
      </c>
      <c r="L8" s="101" t="s">
        <v>10</v>
      </c>
      <c r="M8" s="58"/>
      <c r="N8" s="58"/>
      <c r="O8" s="58"/>
      <c r="P8" s="58"/>
      <c r="Q8" s="56">
        <v>513.16</v>
      </c>
      <c r="R8" s="58" t="s">
        <v>10</v>
      </c>
      <c r="S8" s="58"/>
      <c r="T8" s="58"/>
      <c r="U8" s="58"/>
      <c r="V8" s="58"/>
      <c r="W8" s="56">
        <v>413.09</v>
      </c>
      <c r="X8" s="29"/>
    </row>
    <row r="9" spans="1:24" s="59" customFormat="1" ht="15.75">
      <c r="A9" s="108"/>
      <c r="B9" s="109"/>
      <c r="C9" s="115"/>
      <c r="D9" s="115"/>
      <c r="E9" s="115"/>
      <c r="F9" s="115"/>
      <c r="G9" s="115"/>
      <c r="H9" s="115"/>
      <c r="I9" s="115"/>
      <c r="J9" s="115"/>
      <c r="K9" s="110"/>
      <c r="L9" s="111"/>
      <c r="M9" s="112"/>
      <c r="N9" s="113"/>
      <c r="O9" s="113"/>
      <c r="P9" s="113"/>
      <c r="Q9" s="114"/>
      <c r="R9" s="111"/>
      <c r="S9" s="112"/>
      <c r="T9" s="113"/>
      <c r="U9" s="113"/>
      <c r="V9" s="113"/>
      <c r="W9" s="114"/>
      <c r="X9" s="29"/>
    </row>
    <row r="10" spans="1:24" s="59" customFormat="1" ht="15.75">
      <c r="A10" s="108"/>
      <c r="B10" s="109"/>
      <c r="C10" s="115"/>
      <c r="D10" s="115"/>
      <c r="E10" s="115"/>
      <c r="F10" s="115"/>
      <c r="G10" s="115"/>
      <c r="H10" s="115"/>
      <c r="I10" s="115"/>
      <c r="J10" s="115"/>
      <c r="K10" s="110"/>
      <c r="L10" s="111"/>
      <c r="M10" s="112"/>
      <c r="N10" s="113"/>
      <c r="O10" s="113"/>
      <c r="P10" s="113"/>
      <c r="Q10" s="114"/>
      <c r="R10" s="111"/>
      <c r="S10" s="112"/>
      <c r="T10" s="113"/>
      <c r="U10" s="113"/>
      <c r="V10" s="113"/>
      <c r="W10" s="114"/>
      <c r="X10" s="29"/>
    </row>
    <row r="11" spans="1:11" ht="16.5" thickBot="1">
      <c r="A11" s="41"/>
      <c r="B11" s="29"/>
      <c r="C11" s="88"/>
      <c r="D11" s="29"/>
      <c r="E11" s="41"/>
      <c r="F11" s="41"/>
      <c r="G11" s="41"/>
      <c r="H11" s="41"/>
      <c r="I11" s="41"/>
      <c r="J11" s="41"/>
      <c r="K11" s="41"/>
    </row>
    <row r="12" spans="1:23" ht="16.5" thickBot="1">
      <c r="A12" s="15"/>
      <c r="B12" s="16"/>
      <c r="C12" s="17"/>
      <c r="D12" s="16"/>
      <c r="E12" s="20"/>
      <c r="F12" s="20"/>
      <c r="G12" s="20"/>
      <c r="H12" s="20"/>
      <c r="I12" s="20"/>
      <c r="J12" s="20"/>
      <c r="K12" s="21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</row>
    <row r="13" spans="9:11" ht="16.5" thickBot="1">
      <c r="I13" s="90"/>
      <c r="K13" s="90"/>
    </row>
    <row r="14" spans="11:23" ht="16.5" thickBot="1">
      <c r="K14" s="92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</row>
    <row r="15" ht="16.5" thickBot="1">
      <c r="K15" s="92"/>
    </row>
    <row r="16" spans="7:23" ht="16.5" thickBot="1">
      <c r="G16" s="94"/>
      <c r="H16" s="94"/>
      <c r="I16" s="94"/>
      <c r="K16" s="92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</row>
    <row r="17" spans="7:11" ht="16.5" thickBot="1">
      <c r="G17" s="94"/>
      <c r="H17" s="94"/>
      <c r="I17" s="94"/>
      <c r="K17" s="91"/>
    </row>
    <row r="18" spans="11:23" ht="16.5" thickBot="1">
      <c r="K18" s="92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</row>
    <row r="19" ht="15.75">
      <c r="K19" s="91"/>
    </row>
    <row r="20" ht="15.75">
      <c r="K20" s="92"/>
    </row>
    <row r="21" ht="15.75">
      <c r="K21" s="9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U252121</dc:creator>
  <cp:keywords/>
  <dc:description/>
  <cp:lastModifiedBy>Адмін</cp:lastModifiedBy>
  <cp:lastPrinted>2021-12-31T09:00:50Z</cp:lastPrinted>
  <dcterms:created xsi:type="dcterms:W3CDTF">2021-12-13T11:02:58Z</dcterms:created>
  <dcterms:modified xsi:type="dcterms:W3CDTF">2021-12-31T10:53:12Z</dcterms:modified>
  <cp:category/>
  <cp:version/>
  <cp:contentType/>
  <cp:contentStatus/>
</cp:coreProperties>
</file>